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01 - km 46,306 - propustek" sheetId="2" r:id="rId2"/>
    <sheet name="002 - km 46,306 - svršek " sheetId="3" r:id="rId3"/>
    <sheet name="002 - VRN" sheetId="4" r:id="rId4"/>
    <sheet name="001 - km  49,915 - propus..." sheetId="5" r:id="rId5"/>
    <sheet name="002 - VRN " sheetId="6" r:id="rId6"/>
    <sheet name="001 - km 52,333 - propustek" sheetId="7" r:id="rId7"/>
    <sheet name="002 - VRN_01" sheetId="8" r:id="rId8"/>
  </sheets>
  <definedNames>
    <definedName name="_xlnm.Print_Area" localSheetId="0">'Rekapitulace zakázky'!$D$4:$AO$76,'Rekapitulace zakázky'!$C$82:$AQ$108</definedName>
    <definedName name="_xlnm.Print_Titles" localSheetId="0">'Rekapitulace zakázky'!$92:$92</definedName>
    <definedName name="_xlnm._FilterDatabase" localSheetId="1" hidden="1">'001 - km 46,306 - propustek'!$C$133:$K$462</definedName>
    <definedName name="_xlnm.Print_Area" localSheetId="1">'001 - km 46,306 - propustek'!$C$4:$J$76,'001 - km 46,306 - propustek'!$C$82:$J$111,'001 - km 46,306 - propustek'!$C$117:$K$462</definedName>
    <definedName name="_xlnm.Print_Titles" localSheetId="1">'001 - km 46,306 - propustek'!$133:$133</definedName>
    <definedName name="_xlnm._FilterDatabase" localSheetId="2" hidden="1">'002 - km 46,306 - svršek '!$C$126:$K$215</definedName>
    <definedName name="_xlnm.Print_Area" localSheetId="2">'002 - km 46,306 - svršek '!$C$4:$J$76,'002 - km 46,306 - svršek '!$C$82:$J$104,'002 - km 46,306 - svršek '!$C$110:$K$215</definedName>
    <definedName name="_xlnm.Print_Titles" localSheetId="2">'002 - km 46,306 - svršek '!$126:$126</definedName>
    <definedName name="_xlnm._FilterDatabase" localSheetId="3" hidden="1">'002 - VRN'!$C$124:$K$150</definedName>
    <definedName name="_xlnm.Print_Area" localSheetId="3">'002 - VRN'!$C$4:$J$76,'002 - VRN'!$C$82:$J$104,'002 - VRN'!$C$110:$K$150</definedName>
    <definedName name="_xlnm.Print_Titles" localSheetId="3">'002 - VRN'!$124:$124</definedName>
    <definedName name="_xlnm._FilterDatabase" localSheetId="4" hidden="1">'001 - km  49,915 - propus...'!$C$132:$K$440</definedName>
    <definedName name="_xlnm.Print_Area" localSheetId="4">'001 - km  49,915 - propus...'!$C$4:$J$76,'001 - km  49,915 - propus...'!$C$82:$J$110,'001 - km  49,915 - propus...'!$C$116:$K$440</definedName>
    <definedName name="_xlnm.Print_Titles" localSheetId="4">'001 - km  49,915 - propus...'!$132:$132</definedName>
    <definedName name="_xlnm._FilterDatabase" localSheetId="5" hidden="1">'002 - VRN '!$C$123:$K$142</definedName>
    <definedName name="_xlnm.Print_Area" localSheetId="5">'002 - VRN '!$C$4:$J$76,'002 - VRN '!$C$82:$J$103,'002 - VRN '!$C$109:$K$142</definedName>
    <definedName name="_xlnm.Print_Titles" localSheetId="5">'002 - VRN '!$123:$123</definedName>
    <definedName name="_xlnm._FilterDatabase" localSheetId="6" hidden="1">'001 - km 52,333 - propustek'!$C$133:$K$434</definedName>
    <definedName name="_xlnm.Print_Area" localSheetId="6">'001 - km 52,333 - propustek'!$C$4:$J$76,'001 - km 52,333 - propustek'!$C$82:$J$111,'001 - km 52,333 - propustek'!$C$117:$K$434</definedName>
    <definedName name="_xlnm.Print_Titles" localSheetId="6">'001 - km 52,333 - propustek'!$133:$133</definedName>
    <definedName name="_xlnm._FilterDatabase" localSheetId="7" hidden="1">'002 - VRN_01'!$C$123:$K$142</definedName>
    <definedName name="_xlnm.Print_Area" localSheetId="7">'002 - VRN_01'!$C$4:$J$76,'002 - VRN_01'!$C$82:$J$103,'002 - VRN_01'!$C$109:$K$142</definedName>
    <definedName name="_xlnm.Print_Titles" localSheetId="7">'002 - VRN_01'!$123:$123</definedName>
  </definedNames>
  <calcPr/>
</workbook>
</file>

<file path=xl/calcChain.xml><?xml version="1.0" encoding="utf-8"?>
<calcChain xmlns="http://schemas.openxmlformats.org/spreadsheetml/2006/main">
  <c i="8" l="1" r="R137"/>
  <c r="J39"/>
  <c r="J38"/>
  <c i="1" r="AY107"/>
  <c i="8" r="J37"/>
  <c i="1" r="AX107"/>
  <c i="8" r="BI138"/>
  <c r="BH138"/>
  <c r="BG138"/>
  <c r="BF138"/>
  <c r="T138"/>
  <c r="T137"/>
  <c r="R138"/>
  <c r="P138"/>
  <c r="P137"/>
  <c r="BI134"/>
  <c r="BH134"/>
  <c r="BG134"/>
  <c r="BF134"/>
  <c r="T134"/>
  <c r="T133"/>
  <c r="R134"/>
  <c r="R133"/>
  <c r="P134"/>
  <c r="P133"/>
  <c r="BI130"/>
  <c r="BH130"/>
  <c r="BG130"/>
  <c r="BF130"/>
  <c r="T130"/>
  <c r="R130"/>
  <c r="P130"/>
  <c r="BI127"/>
  <c r="BH127"/>
  <c r="BG127"/>
  <c r="BF127"/>
  <c r="T127"/>
  <c r="R127"/>
  <c r="P127"/>
  <c r="J121"/>
  <c r="J120"/>
  <c r="F120"/>
  <c r="F118"/>
  <c r="E116"/>
  <c r="J94"/>
  <c r="J93"/>
  <c r="F93"/>
  <c r="F91"/>
  <c r="E89"/>
  <c r="J20"/>
  <c r="E20"/>
  <c r="F121"/>
  <c r="J19"/>
  <c r="J14"/>
  <c r="J118"/>
  <c r="E7"/>
  <c r="E112"/>
  <c i="7" r="J41"/>
  <c r="J40"/>
  <c i="1" r="AY106"/>
  <c i="7" r="J39"/>
  <c i="1" r="AX106"/>
  <c i="7" r="BI432"/>
  <c r="BH432"/>
  <c r="BG432"/>
  <c r="BF432"/>
  <c r="T432"/>
  <c r="R432"/>
  <c r="P432"/>
  <c r="BI428"/>
  <c r="BH428"/>
  <c r="BG428"/>
  <c r="BF428"/>
  <c r="T428"/>
  <c r="R428"/>
  <c r="P428"/>
  <c r="BI424"/>
  <c r="BH424"/>
  <c r="BG424"/>
  <c r="BF424"/>
  <c r="T424"/>
  <c r="R424"/>
  <c r="P424"/>
  <c r="BI420"/>
  <c r="BH420"/>
  <c r="BG420"/>
  <c r="BF420"/>
  <c r="T420"/>
  <c r="R420"/>
  <c r="P420"/>
  <c r="BI410"/>
  <c r="BH410"/>
  <c r="BG410"/>
  <c r="BF410"/>
  <c r="T410"/>
  <c r="R410"/>
  <c r="P410"/>
  <c r="BI405"/>
  <c r="BH405"/>
  <c r="BG405"/>
  <c r="BF405"/>
  <c r="T405"/>
  <c r="T404"/>
  <c r="R405"/>
  <c r="R404"/>
  <c r="P405"/>
  <c r="P404"/>
  <c r="BI402"/>
  <c r="BH402"/>
  <c r="BG402"/>
  <c r="BF402"/>
  <c r="T402"/>
  <c r="R402"/>
  <c r="P402"/>
  <c r="BI397"/>
  <c r="BH397"/>
  <c r="BG397"/>
  <c r="BF397"/>
  <c r="T397"/>
  <c r="R397"/>
  <c r="P397"/>
  <c r="BI394"/>
  <c r="BH394"/>
  <c r="BG394"/>
  <c r="BF394"/>
  <c r="T394"/>
  <c r="R394"/>
  <c r="P394"/>
  <c r="BI390"/>
  <c r="BH390"/>
  <c r="BG390"/>
  <c r="BF390"/>
  <c r="T390"/>
  <c r="R390"/>
  <c r="P390"/>
  <c r="BI387"/>
  <c r="BH387"/>
  <c r="BG387"/>
  <c r="BF387"/>
  <c r="T387"/>
  <c r="R387"/>
  <c r="P387"/>
  <c r="BI384"/>
  <c r="BH384"/>
  <c r="BG384"/>
  <c r="BF384"/>
  <c r="T384"/>
  <c r="R384"/>
  <c r="P384"/>
  <c r="BI375"/>
  <c r="BH375"/>
  <c r="BG375"/>
  <c r="BF375"/>
  <c r="T375"/>
  <c r="R375"/>
  <c r="P375"/>
  <c r="BI370"/>
  <c r="BH370"/>
  <c r="BG370"/>
  <c r="BF370"/>
  <c r="T370"/>
  <c r="R370"/>
  <c r="P370"/>
  <c r="BI361"/>
  <c r="BH361"/>
  <c r="BG361"/>
  <c r="BF361"/>
  <c r="T361"/>
  <c r="R361"/>
  <c r="P361"/>
  <c r="BI356"/>
  <c r="BH356"/>
  <c r="BG356"/>
  <c r="BF356"/>
  <c r="T356"/>
  <c r="R356"/>
  <c r="P356"/>
  <c r="BI352"/>
  <c r="BH352"/>
  <c r="BG352"/>
  <c r="BF352"/>
  <c r="T352"/>
  <c r="R352"/>
  <c r="P352"/>
  <c r="BI347"/>
  <c r="BH347"/>
  <c r="BG347"/>
  <c r="BF347"/>
  <c r="T347"/>
  <c r="R347"/>
  <c r="P347"/>
  <c r="BI342"/>
  <c r="BH342"/>
  <c r="BG342"/>
  <c r="BF342"/>
  <c r="T342"/>
  <c r="R342"/>
  <c r="P342"/>
  <c r="BI336"/>
  <c r="BH336"/>
  <c r="BG336"/>
  <c r="BF336"/>
  <c r="T336"/>
  <c r="R336"/>
  <c r="P336"/>
  <c r="BI331"/>
  <c r="BH331"/>
  <c r="BG331"/>
  <c r="BF331"/>
  <c r="T331"/>
  <c r="R331"/>
  <c r="P331"/>
  <c r="BI326"/>
  <c r="BH326"/>
  <c r="BG326"/>
  <c r="BF326"/>
  <c r="T326"/>
  <c r="R326"/>
  <c r="P326"/>
  <c r="BI321"/>
  <c r="BH321"/>
  <c r="BG321"/>
  <c r="BF321"/>
  <c r="T321"/>
  <c r="R321"/>
  <c r="P321"/>
  <c r="BI315"/>
  <c r="BH315"/>
  <c r="BG315"/>
  <c r="BF315"/>
  <c r="T315"/>
  <c r="R315"/>
  <c r="P315"/>
  <c r="BI307"/>
  <c r="BH307"/>
  <c r="BG307"/>
  <c r="BF307"/>
  <c r="T307"/>
  <c r="R307"/>
  <c r="P307"/>
  <c r="BI304"/>
  <c r="BH304"/>
  <c r="BG304"/>
  <c r="BF304"/>
  <c r="T304"/>
  <c r="R304"/>
  <c r="P304"/>
  <c r="BI299"/>
  <c r="BH299"/>
  <c r="BG299"/>
  <c r="BF299"/>
  <c r="T299"/>
  <c r="R299"/>
  <c r="P299"/>
  <c r="BI295"/>
  <c r="BH295"/>
  <c r="BG295"/>
  <c r="BF295"/>
  <c r="T295"/>
  <c r="T294"/>
  <c r="R295"/>
  <c r="R294"/>
  <c r="P295"/>
  <c r="P294"/>
  <c r="BI291"/>
  <c r="BH291"/>
  <c r="BG291"/>
  <c r="BF291"/>
  <c r="T291"/>
  <c r="R291"/>
  <c r="P291"/>
  <c r="BI282"/>
  <c r="BH282"/>
  <c r="BG282"/>
  <c r="BF282"/>
  <c r="T282"/>
  <c r="R282"/>
  <c r="P282"/>
  <c r="BI275"/>
  <c r="BH275"/>
  <c r="BG275"/>
  <c r="BF275"/>
  <c r="T275"/>
  <c r="R275"/>
  <c r="P275"/>
  <c r="BI270"/>
  <c r="BH270"/>
  <c r="BG270"/>
  <c r="BF270"/>
  <c r="T270"/>
  <c r="R270"/>
  <c r="P270"/>
  <c r="BI265"/>
  <c r="BH265"/>
  <c r="BG265"/>
  <c r="BF265"/>
  <c r="T265"/>
  <c r="R265"/>
  <c r="P265"/>
  <c r="BI262"/>
  <c r="BH262"/>
  <c r="BG262"/>
  <c r="BF262"/>
  <c r="T262"/>
  <c r="R262"/>
  <c r="P262"/>
  <c r="BI253"/>
  <c r="BH253"/>
  <c r="BG253"/>
  <c r="BF253"/>
  <c r="T253"/>
  <c r="R253"/>
  <c r="P253"/>
  <c r="BI243"/>
  <c r="BH243"/>
  <c r="BG243"/>
  <c r="BF243"/>
  <c r="T243"/>
  <c r="R243"/>
  <c r="P243"/>
  <c r="BI235"/>
  <c r="BH235"/>
  <c r="BG235"/>
  <c r="BF235"/>
  <c r="T235"/>
  <c r="R235"/>
  <c r="P235"/>
  <c r="BI230"/>
  <c r="BH230"/>
  <c r="BG230"/>
  <c r="BF230"/>
  <c r="T230"/>
  <c r="R230"/>
  <c r="P230"/>
  <c r="BI227"/>
  <c r="BH227"/>
  <c r="BG227"/>
  <c r="BF227"/>
  <c r="T227"/>
  <c r="R227"/>
  <c r="P227"/>
  <c r="BI224"/>
  <c r="BH224"/>
  <c r="BG224"/>
  <c r="BF224"/>
  <c r="T224"/>
  <c r="R224"/>
  <c r="P224"/>
  <c r="BI216"/>
  <c r="BH216"/>
  <c r="BG216"/>
  <c r="BF216"/>
  <c r="T216"/>
  <c r="R216"/>
  <c r="P216"/>
  <c r="BI212"/>
  <c r="BH212"/>
  <c r="BG212"/>
  <c r="BF212"/>
  <c r="T212"/>
  <c r="R212"/>
  <c r="P212"/>
  <c r="BI203"/>
  <c r="BH203"/>
  <c r="BG203"/>
  <c r="BF203"/>
  <c r="T203"/>
  <c r="R203"/>
  <c r="P203"/>
  <c r="BI200"/>
  <c r="BH200"/>
  <c r="BG200"/>
  <c r="BF200"/>
  <c r="T200"/>
  <c r="R200"/>
  <c r="P200"/>
  <c r="BI194"/>
  <c r="BH194"/>
  <c r="BG194"/>
  <c r="BF194"/>
  <c r="T194"/>
  <c r="R194"/>
  <c r="P194"/>
  <c r="BI189"/>
  <c r="BH189"/>
  <c r="BG189"/>
  <c r="BF189"/>
  <c r="T189"/>
  <c r="R189"/>
  <c r="P189"/>
  <c r="BI186"/>
  <c r="BH186"/>
  <c r="BG186"/>
  <c r="BF186"/>
  <c r="T186"/>
  <c r="R186"/>
  <c r="P186"/>
  <c r="BI162"/>
  <c r="BH162"/>
  <c r="BG162"/>
  <c r="BF162"/>
  <c r="T162"/>
  <c r="R162"/>
  <c r="P162"/>
  <c r="BI158"/>
  <c r="BH158"/>
  <c r="BG158"/>
  <c r="BF158"/>
  <c r="T158"/>
  <c r="R158"/>
  <c r="P158"/>
  <c r="BI153"/>
  <c r="BH153"/>
  <c r="BG153"/>
  <c r="BF153"/>
  <c r="T153"/>
  <c r="R153"/>
  <c r="P153"/>
  <c r="BI149"/>
  <c r="BH149"/>
  <c r="BG149"/>
  <c r="BF149"/>
  <c r="T149"/>
  <c r="R149"/>
  <c r="P149"/>
  <c r="BI145"/>
  <c r="BH145"/>
  <c r="BG145"/>
  <c r="BF145"/>
  <c r="T145"/>
  <c r="R145"/>
  <c r="P145"/>
  <c r="BI137"/>
  <c r="BH137"/>
  <c r="BG137"/>
  <c r="BF137"/>
  <c r="T137"/>
  <c r="R137"/>
  <c r="P137"/>
  <c r="J131"/>
  <c r="J130"/>
  <c r="F130"/>
  <c r="F128"/>
  <c r="E126"/>
  <c r="J96"/>
  <c r="J95"/>
  <c r="F95"/>
  <c r="F93"/>
  <c r="E91"/>
  <c r="J22"/>
  <c r="E22"/>
  <c r="F131"/>
  <c r="J21"/>
  <c r="J16"/>
  <c r="J93"/>
  <c r="E7"/>
  <c r="E85"/>
  <c i="6" r="J39"/>
  <c r="J38"/>
  <c i="1" r="AY103"/>
  <c i="6" r="J37"/>
  <c i="1" r="AX103"/>
  <c i="6" r="BI138"/>
  <c r="BH138"/>
  <c r="BG138"/>
  <c r="BF138"/>
  <c r="T138"/>
  <c r="T137"/>
  <c r="R138"/>
  <c r="R137"/>
  <c r="P138"/>
  <c r="P137"/>
  <c r="BI134"/>
  <c r="BH134"/>
  <c r="BG134"/>
  <c r="BF134"/>
  <c r="T134"/>
  <c r="T133"/>
  <c r="R134"/>
  <c r="R133"/>
  <c r="P134"/>
  <c r="P133"/>
  <c r="BI130"/>
  <c r="BH130"/>
  <c r="BG130"/>
  <c r="BF130"/>
  <c r="T130"/>
  <c r="R130"/>
  <c r="P130"/>
  <c r="BI127"/>
  <c r="BH127"/>
  <c r="BG127"/>
  <c r="BF127"/>
  <c r="T127"/>
  <c r="R127"/>
  <c r="P127"/>
  <c r="J121"/>
  <c r="J120"/>
  <c r="F120"/>
  <c r="F118"/>
  <c r="E116"/>
  <c r="J94"/>
  <c r="J93"/>
  <c r="F93"/>
  <c r="F91"/>
  <c r="E89"/>
  <c r="J20"/>
  <c r="E20"/>
  <c r="F121"/>
  <c r="J19"/>
  <c r="J14"/>
  <c r="J118"/>
  <c r="E7"/>
  <c r="E112"/>
  <c i="5" r="J41"/>
  <c r="J40"/>
  <c i="1" r="AY102"/>
  <c i="5" r="J39"/>
  <c i="1" r="AX102"/>
  <c i="5" r="BI438"/>
  <c r="BH438"/>
  <c r="BG438"/>
  <c r="BF438"/>
  <c r="T438"/>
  <c r="R438"/>
  <c r="P438"/>
  <c r="BI434"/>
  <c r="BH434"/>
  <c r="BG434"/>
  <c r="BF434"/>
  <c r="T434"/>
  <c r="R434"/>
  <c r="P434"/>
  <c r="BI430"/>
  <c r="BH430"/>
  <c r="BG430"/>
  <c r="BF430"/>
  <c r="T430"/>
  <c r="R430"/>
  <c r="P430"/>
  <c r="BI426"/>
  <c r="BH426"/>
  <c r="BG426"/>
  <c r="BF426"/>
  <c r="T426"/>
  <c r="R426"/>
  <c r="P426"/>
  <c r="BI417"/>
  <c r="BH417"/>
  <c r="BG417"/>
  <c r="BF417"/>
  <c r="T417"/>
  <c r="R417"/>
  <c r="P417"/>
  <c r="BI412"/>
  <c r="BH412"/>
  <c r="BG412"/>
  <c r="BF412"/>
  <c r="T412"/>
  <c r="T411"/>
  <c r="R412"/>
  <c r="R411"/>
  <c r="P412"/>
  <c r="P411"/>
  <c r="BI409"/>
  <c r="BH409"/>
  <c r="BG409"/>
  <c r="BF409"/>
  <c r="T409"/>
  <c r="R409"/>
  <c r="P409"/>
  <c r="BI404"/>
  <c r="BH404"/>
  <c r="BG404"/>
  <c r="BF404"/>
  <c r="T404"/>
  <c r="R404"/>
  <c r="P404"/>
  <c r="BI401"/>
  <c r="BH401"/>
  <c r="BG401"/>
  <c r="BF401"/>
  <c r="T401"/>
  <c r="R401"/>
  <c r="P401"/>
  <c r="BI397"/>
  <c r="BH397"/>
  <c r="BG397"/>
  <c r="BF397"/>
  <c r="T397"/>
  <c r="R397"/>
  <c r="P397"/>
  <c r="BI394"/>
  <c r="BH394"/>
  <c r="BG394"/>
  <c r="BF394"/>
  <c r="T394"/>
  <c r="R394"/>
  <c r="P394"/>
  <c r="BI383"/>
  <c r="BH383"/>
  <c r="BG383"/>
  <c r="BF383"/>
  <c r="T383"/>
  <c r="R383"/>
  <c r="P383"/>
  <c r="BI370"/>
  <c r="BH370"/>
  <c r="BG370"/>
  <c r="BF370"/>
  <c r="T370"/>
  <c r="R370"/>
  <c r="P370"/>
  <c r="BI366"/>
  <c r="BH366"/>
  <c r="BG366"/>
  <c r="BF366"/>
  <c r="T366"/>
  <c r="R366"/>
  <c r="P366"/>
  <c r="BI361"/>
  <c r="BH361"/>
  <c r="BG361"/>
  <c r="BF361"/>
  <c r="T361"/>
  <c r="R361"/>
  <c r="P361"/>
  <c r="BI356"/>
  <c r="BH356"/>
  <c r="BG356"/>
  <c r="BF356"/>
  <c r="T356"/>
  <c r="R356"/>
  <c r="P356"/>
  <c r="BI350"/>
  <c r="BH350"/>
  <c r="BG350"/>
  <c r="BF350"/>
  <c r="T350"/>
  <c r="R350"/>
  <c r="P350"/>
  <c r="BI342"/>
  <c r="BH342"/>
  <c r="BG342"/>
  <c r="BF342"/>
  <c r="T342"/>
  <c r="R342"/>
  <c r="P342"/>
  <c r="BI336"/>
  <c r="BH336"/>
  <c r="BG336"/>
  <c r="BF336"/>
  <c r="T336"/>
  <c r="R336"/>
  <c r="P336"/>
  <c r="BI328"/>
  <c r="BH328"/>
  <c r="BG328"/>
  <c r="BF328"/>
  <c r="T328"/>
  <c r="R328"/>
  <c r="P328"/>
  <c r="BI322"/>
  <c r="BH322"/>
  <c r="BG322"/>
  <c r="BF322"/>
  <c r="T322"/>
  <c r="R322"/>
  <c r="P322"/>
  <c r="BI318"/>
  <c r="BH318"/>
  <c r="BG318"/>
  <c r="BF318"/>
  <c r="T318"/>
  <c r="R318"/>
  <c r="P318"/>
  <c r="BI315"/>
  <c r="BH315"/>
  <c r="BG315"/>
  <c r="BF315"/>
  <c r="T315"/>
  <c r="R315"/>
  <c r="P315"/>
  <c r="BI312"/>
  <c r="BH312"/>
  <c r="BG312"/>
  <c r="BF312"/>
  <c r="T312"/>
  <c r="R312"/>
  <c r="P312"/>
  <c r="BI308"/>
  <c r="BH308"/>
  <c r="BG308"/>
  <c r="BF308"/>
  <c r="T308"/>
  <c r="R308"/>
  <c r="P308"/>
  <c r="BI305"/>
  <c r="BH305"/>
  <c r="BG305"/>
  <c r="BF305"/>
  <c r="T305"/>
  <c r="R305"/>
  <c r="P305"/>
  <c r="BI301"/>
  <c r="BH301"/>
  <c r="BG301"/>
  <c r="BF301"/>
  <c r="T301"/>
  <c r="R301"/>
  <c r="P301"/>
  <c r="BI298"/>
  <c r="BH298"/>
  <c r="BG298"/>
  <c r="BF298"/>
  <c r="T298"/>
  <c r="R298"/>
  <c r="P298"/>
  <c r="BI289"/>
  <c r="BH289"/>
  <c r="BG289"/>
  <c r="BF289"/>
  <c r="T289"/>
  <c r="R289"/>
  <c r="P289"/>
  <c r="BI283"/>
  <c r="BH283"/>
  <c r="BG283"/>
  <c r="BF283"/>
  <c r="T283"/>
  <c r="R283"/>
  <c r="P283"/>
  <c r="BI279"/>
  <c r="BH279"/>
  <c r="BG279"/>
  <c r="BF279"/>
  <c r="T279"/>
  <c r="R279"/>
  <c r="P279"/>
  <c r="BI270"/>
  <c r="BH270"/>
  <c r="BG270"/>
  <c r="BF270"/>
  <c r="T270"/>
  <c r="R270"/>
  <c r="P270"/>
  <c r="BI261"/>
  <c r="BH261"/>
  <c r="BG261"/>
  <c r="BF261"/>
  <c r="T261"/>
  <c r="R261"/>
  <c r="P261"/>
  <c r="BI255"/>
  <c r="BH255"/>
  <c r="BG255"/>
  <c r="BF255"/>
  <c r="T255"/>
  <c r="R255"/>
  <c r="P255"/>
  <c r="BI252"/>
  <c r="BH252"/>
  <c r="BG252"/>
  <c r="BF252"/>
  <c r="T252"/>
  <c r="R252"/>
  <c r="P252"/>
  <c r="BI245"/>
  <c r="BH245"/>
  <c r="BG245"/>
  <c r="BF245"/>
  <c r="T245"/>
  <c r="R245"/>
  <c r="P245"/>
  <c r="BI239"/>
  <c r="BH239"/>
  <c r="BG239"/>
  <c r="BF239"/>
  <c r="T239"/>
  <c r="R239"/>
  <c r="P239"/>
  <c r="BI234"/>
  <c r="BH234"/>
  <c r="BG234"/>
  <c r="BF234"/>
  <c r="T234"/>
  <c r="R234"/>
  <c r="P234"/>
  <c r="BI229"/>
  <c r="BH229"/>
  <c r="BG229"/>
  <c r="BF229"/>
  <c r="T229"/>
  <c r="R229"/>
  <c r="P229"/>
  <c r="BI226"/>
  <c r="BH226"/>
  <c r="BG226"/>
  <c r="BF226"/>
  <c r="T226"/>
  <c r="R226"/>
  <c r="P226"/>
  <c r="BI223"/>
  <c r="BH223"/>
  <c r="BG223"/>
  <c r="BF223"/>
  <c r="T223"/>
  <c r="R223"/>
  <c r="P223"/>
  <c r="BI215"/>
  <c r="BH215"/>
  <c r="BG215"/>
  <c r="BF215"/>
  <c r="T215"/>
  <c r="R215"/>
  <c r="P215"/>
  <c r="BI211"/>
  <c r="BH211"/>
  <c r="BG211"/>
  <c r="BF211"/>
  <c r="T211"/>
  <c r="R211"/>
  <c r="P211"/>
  <c r="BI204"/>
  <c r="BH204"/>
  <c r="BG204"/>
  <c r="BF204"/>
  <c r="T204"/>
  <c r="R204"/>
  <c r="P204"/>
  <c r="BI201"/>
  <c r="BH201"/>
  <c r="BG201"/>
  <c r="BF201"/>
  <c r="T201"/>
  <c r="R201"/>
  <c r="P201"/>
  <c r="BI196"/>
  <c r="BH196"/>
  <c r="BG196"/>
  <c r="BF196"/>
  <c r="T196"/>
  <c r="R196"/>
  <c r="P196"/>
  <c r="BI191"/>
  <c r="BH191"/>
  <c r="BG191"/>
  <c r="BF191"/>
  <c r="T191"/>
  <c r="R191"/>
  <c r="P191"/>
  <c r="BI188"/>
  <c r="BH188"/>
  <c r="BG188"/>
  <c r="BF188"/>
  <c r="T188"/>
  <c r="R188"/>
  <c r="P188"/>
  <c r="BI163"/>
  <c r="BH163"/>
  <c r="BG163"/>
  <c r="BF163"/>
  <c r="T163"/>
  <c r="R163"/>
  <c r="P163"/>
  <c r="BI154"/>
  <c r="BH154"/>
  <c r="BG154"/>
  <c r="BF154"/>
  <c r="T154"/>
  <c r="R154"/>
  <c r="P154"/>
  <c r="BI148"/>
  <c r="BH148"/>
  <c r="BG148"/>
  <c r="BF148"/>
  <c r="T148"/>
  <c r="R148"/>
  <c r="P148"/>
  <c r="BI144"/>
  <c r="BH144"/>
  <c r="BG144"/>
  <c r="BF144"/>
  <c r="T144"/>
  <c r="R144"/>
  <c r="P144"/>
  <c r="BI140"/>
  <c r="BH140"/>
  <c r="BG140"/>
  <c r="BF140"/>
  <c r="T140"/>
  <c r="R140"/>
  <c r="P140"/>
  <c r="BI136"/>
  <c r="BH136"/>
  <c r="BG136"/>
  <c r="BF136"/>
  <c r="T136"/>
  <c r="R136"/>
  <c r="P136"/>
  <c r="J130"/>
  <c r="J129"/>
  <c r="F129"/>
  <c r="F127"/>
  <c r="E125"/>
  <c r="J96"/>
  <c r="J95"/>
  <c r="F95"/>
  <c r="F93"/>
  <c r="E91"/>
  <c r="J22"/>
  <c r="E22"/>
  <c r="F130"/>
  <c r="J21"/>
  <c r="J16"/>
  <c r="J127"/>
  <c r="E7"/>
  <c r="E119"/>
  <c i="4" r="J39"/>
  <c r="J38"/>
  <c i="1" r="AY99"/>
  <c i="4" r="J37"/>
  <c i="1" r="AX99"/>
  <c i="4" r="BI148"/>
  <c r="BH148"/>
  <c r="BG148"/>
  <c r="BF148"/>
  <c r="T148"/>
  <c r="T147"/>
  <c r="R148"/>
  <c r="R147"/>
  <c r="P148"/>
  <c r="P147"/>
  <c r="BI139"/>
  <c r="BH139"/>
  <c r="BG139"/>
  <c r="BF139"/>
  <c r="T139"/>
  <c r="T138"/>
  <c r="R139"/>
  <c r="R138"/>
  <c r="P139"/>
  <c r="P138"/>
  <c r="BI135"/>
  <c r="BH135"/>
  <c r="BG135"/>
  <c r="BF135"/>
  <c r="T135"/>
  <c r="T134"/>
  <c r="R135"/>
  <c r="R134"/>
  <c r="P135"/>
  <c r="P134"/>
  <c r="BI131"/>
  <c r="BH131"/>
  <c r="BG131"/>
  <c r="BF131"/>
  <c r="T131"/>
  <c r="R131"/>
  <c r="P131"/>
  <c r="BI128"/>
  <c r="BH128"/>
  <c r="BG128"/>
  <c r="BF128"/>
  <c r="T128"/>
  <c r="R128"/>
  <c r="P128"/>
  <c r="J122"/>
  <c r="J121"/>
  <c r="F121"/>
  <c r="F119"/>
  <c r="E117"/>
  <c r="J94"/>
  <c r="J93"/>
  <c r="F93"/>
  <c r="F91"/>
  <c r="E89"/>
  <c r="J20"/>
  <c r="E20"/>
  <c r="F122"/>
  <c r="J19"/>
  <c r="J14"/>
  <c r="J119"/>
  <c r="E7"/>
  <c r="E113"/>
  <c i="3" r="J41"/>
  <c r="J40"/>
  <c i="1" r="AY98"/>
  <c i="3" r="J39"/>
  <c i="1" r="AX98"/>
  <c i="3" r="BI211"/>
  <c r="BH211"/>
  <c r="BG211"/>
  <c r="BF211"/>
  <c r="T211"/>
  <c r="T210"/>
  <c r="R211"/>
  <c r="R210"/>
  <c r="P211"/>
  <c r="P210"/>
  <c r="BI202"/>
  <c r="BH202"/>
  <c r="BG202"/>
  <c r="BF202"/>
  <c r="T202"/>
  <c r="T201"/>
  <c r="R202"/>
  <c r="R201"/>
  <c r="P202"/>
  <c r="P201"/>
  <c r="BI195"/>
  <c r="BH195"/>
  <c r="BG195"/>
  <c r="BF195"/>
  <c r="T195"/>
  <c r="R195"/>
  <c r="P195"/>
  <c r="BI189"/>
  <c r="BH189"/>
  <c r="BG189"/>
  <c r="BF189"/>
  <c r="T189"/>
  <c r="R189"/>
  <c r="P189"/>
  <c r="BI184"/>
  <c r="BH184"/>
  <c r="BG184"/>
  <c r="BF184"/>
  <c r="T184"/>
  <c r="R184"/>
  <c r="P184"/>
  <c r="BI178"/>
  <c r="BH178"/>
  <c r="BG178"/>
  <c r="BF178"/>
  <c r="T178"/>
  <c r="R178"/>
  <c r="P178"/>
  <c r="BI173"/>
  <c r="BH173"/>
  <c r="BG173"/>
  <c r="BF173"/>
  <c r="T173"/>
  <c r="R173"/>
  <c r="P173"/>
  <c r="BI167"/>
  <c r="BH167"/>
  <c r="BG167"/>
  <c r="BF167"/>
  <c r="T167"/>
  <c r="R167"/>
  <c r="P167"/>
  <c r="BI161"/>
  <c r="BH161"/>
  <c r="BG161"/>
  <c r="BF161"/>
  <c r="T161"/>
  <c r="R161"/>
  <c r="P161"/>
  <c r="BI157"/>
  <c r="BH157"/>
  <c r="BG157"/>
  <c r="BF157"/>
  <c r="T157"/>
  <c r="R157"/>
  <c r="P157"/>
  <c r="BI150"/>
  <c r="BH150"/>
  <c r="BG150"/>
  <c r="BF150"/>
  <c r="T150"/>
  <c r="R150"/>
  <c r="P150"/>
  <c r="BI144"/>
  <c r="BH144"/>
  <c r="BG144"/>
  <c r="BF144"/>
  <c r="T144"/>
  <c r="R144"/>
  <c r="P144"/>
  <c r="BI141"/>
  <c r="BH141"/>
  <c r="BG141"/>
  <c r="BF141"/>
  <c r="T141"/>
  <c r="R141"/>
  <c r="P141"/>
  <c r="BI137"/>
  <c r="BH137"/>
  <c r="BG137"/>
  <c r="BF137"/>
  <c r="T137"/>
  <c r="R137"/>
  <c r="P137"/>
  <c r="BI129"/>
  <c r="BH129"/>
  <c r="BG129"/>
  <c r="BF129"/>
  <c r="T129"/>
  <c r="R129"/>
  <c r="P129"/>
  <c r="J124"/>
  <c r="J123"/>
  <c r="F123"/>
  <c r="F121"/>
  <c r="E119"/>
  <c r="J96"/>
  <c r="J95"/>
  <c r="F95"/>
  <c r="F93"/>
  <c r="E91"/>
  <c r="J22"/>
  <c r="E22"/>
  <c r="F96"/>
  <c r="J21"/>
  <c r="J16"/>
  <c r="J121"/>
  <c r="E7"/>
  <c r="E85"/>
  <c i="2" r="J41"/>
  <c r="J40"/>
  <c i="1" r="AY97"/>
  <c i="2" r="J39"/>
  <c i="1" r="AX97"/>
  <c i="2" r="BI459"/>
  <c r="BH459"/>
  <c r="BG459"/>
  <c r="BF459"/>
  <c r="T459"/>
  <c r="R459"/>
  <c r="P459"/>
  <c r="BI456"/>
  <c r="BH456"/>
  <c r="BG456"/>
  <c r="BF456"/>
  <c r="T456"/>
  <c r="R456"/>
  <c r="P456"/>
  <c r="BI452"/>
  <c r="BH452"/>
  <c r="BG452"/>
  <c r="BF452"/>
  <c r="T452"/>
  <c r="R452"/>
  <c r="P452"/>
  <c r="BI448"/>
  <c r="BH448"/>
  <c r="BG448"/>
  <c r="BF448"/>
  <c r="T448"/>
  <c r="R448"/>
  <c r="P448"/>
  <c r="BI444"/>
  <c r="BH444"/>
  <c r="BG444"/>
  <c r="BF444"/>
  <c r="T444"/>
  <c r="R444"/>
  <c r="P444"/>
  <c r="BI434"/>
  <c r="BH434"/>
  <c r="BG434"/>
  <c r="BF434"/>
  <c r="T434"/>
  <c r="R434"/>
  <c r="P434"/>
  <c r="BI429"/>
  <c r="BH429"/>
  <c r="BG429"/>
  <c r="BF429"/>
  <c r="T429"/>
  <c r="R429"/>
  <c r="P429"/>
  <c r="BI426"/>
  <c r="BH426"/>
  <c r="BG426"/>
  <c r="BF426"/>
  <c r="T426"/>
  <c r="R426"/>
  <c r="P426"/>
  <c r="BI421"/>
  <c r="BH421"/>
  <c r="BG421"/>
  <c r="BF421"/>
  <c r="T421"/>
  <c r="R421"/>
  <c r="P421"/>
  <c r="BI416"/>
  <c r="BH416"/>
  <c r="BG416"/>
  <c r="BF416"/>
  <c r="T416"/>
  <c r="R416"/>
  <c r="P416"/>
  <c r="BI413"/>
  <c r="BH413"/>
  <c r="BG413"/>
  <c r="BF413"/>
  <c r="T413"/>
  <c r="R413"/>
  <c r="P413"/>
  <c r="BI409"/>
  <c r="BH409"/>
  <c r="BG409"/>
  <c r="BF409"/>
  <c r="T409"/>
  <c r="R409"/>
  <c r="P409"/>
  <c r="BI406"/>
  <c r="BH406"/>
  <c r="BG406"/>
  <c r="BF406"/>
  <c r="T406"/>
  <c r="R406"/>
  <c r="P406"/>
  <c r="BI403"/>
  <c r="BH403"/>
  <c r="BG403"/>
  <c r="BF403"/>
  <c r="T403"/>
  <c r="R403"/>
  <c r="P403"/>
  <c r="BI391"/>
  <c r="BH391"/>
  <c r="BG391"/>
  <c r="BF391"/>
  <c r="T391"/>
  <c r="R391"/>
  <c r="P391"/>
  <c r="BI386"/>
  <c r="BH386"/>
  <c r="BG386"/>
  <c r="BF386"/>
  <c r="T386"/>
  <c r="R386"/>
  <c r="P386"/>
  <c r="BI378"/>
  <c r="BH378"/>
  <c r="BG378"/>
  <c r="BF378"/>
  <c r="T378"/>
  <c r="R378"/>
  <c r="P378"/>
  <c r="BI374"/>
  <c r="BH374"/>
  <c r="BG374"/>
  <c r="BF374"/>
  <c r="T374"/>
  <c r="R374"/>
  <c r="P374"/>
  <c r="BI369"/>
  <c r="BH369"/>
  <c r="BG369"/>
  <c r="BF369"/>
  <c r="T369"/>
  <c r="R369"/>
  <c r="P369"/>
  <c r="BI361"/>
  <c r="BH361"/>
  <c r="BG361"/>
  <c r="BF361"/>
  <c r="T361"/>
  <c r="R361"/>
  <c r="P361"/>
  <c r="BI355"/>
  <c r="BH355"/>
  <c r="BG355"/>
  <c r="BF355"/>
  <c r="T355"/>
  <c r="R355"/>
  <c r="P355"/>
  <c r="BI350"/>
  <c r="BH350"/>
  <c r="BG350"/>
  <c r="BF350"/>
  <c r="T350"/>
  <c r="R350"/>
  <c r="P350"/>
  <c r="BI344"/>
  <c r="BH344"/>
  <c r="BG344"/>
  <c r="BF344"/>
  <c r="T344"/>
  <c r="R344"/>
  <c r="P344"/>
  <c r="BI341"/>
  <c r="BH341"/>
  <c r="BG341"/>
  <c r="BF341"/>
  <c r="T341"/>
  <c r="R341"/>
  <c r="P341"/>
  <c r="BI335"/>
  <c r="BH335"/>
  <c r="BG335"/>
  <c r="BF335"/>
  <c r="T335"/>
  <c r="R335"/>
  <c r="P335"/>
  <c r="BI327"/>
  <c r="BH327"/>
  <c r="BG327"/>
  <c r="BF327"/>
  <c r="T327"/>
  <c r="R327"/>
  <c r="P327"/>
  <c r="BI323"/>
  <c r="BH323"/>
  <c r="BG323"/>
  <c r="BF323"/>
  <c r="T323"/>
  <c r="R323"/>
  <c r="P323"/>
  <c r="BI320"/>
  <c r="BH320"/>
  <c r="BG320"/>
  <c r="BF320"/>
  <c r="T320"/>
  <c r="R320"/>
  <c r="P320"/>
  <c r="BI315"/>
  <c r="BH315"/>
  <c r="BG315"/>
  <c r="BF315"/>
  <c r="T315"/>
  <c r="R315"/>
  <c r="P315"/>
  <c r="BI309"/>
  <c r="BH309"/>
  <c r="BG309"/>
  <c r="BF309"/>
  <c r="T309"/>
  <c r="T308"/>
  <c r="R309"/>
  <c r="R308"/>
  <c r="P309"/>
  <c r="P308"/>
  <c r="BI305"/>
  <c r="BH305"/>
  <c r="BG305"/>
  <c r="BF305"/>
  <c r="T305"/>
  <c r="R305"/>
  <c r="P305"/>
  <c r="BI297"/>
  <c r="BH297"/>
  <c r="BG297"/>
  <c r="BF297"/>
  <c r="T297"/>
  <c r="R297"/>
  <c r="P297"/>
  <c r="BI289"/>
  <c r="BH289"/>
  <c r="BG289"/>
  <c r="BF289"/>
  <c r="T289"/>
  <c r="R289"/>
  <c r="P289"/>
  <c r="BI285"/>
  <c r="BH285"/>
  <c r="BG285"/>
  <c r="BF285"/>
  <c r="T285"/>
  <c r="R285"/>
  <c r="P285"/>
  <c r="BI281"/>
  <c r="BH281"/>
  <c r="BG281"/>
  <c r="BF281"/>
  <c r="T281"/>
  <c r="R281"/>
  <c r="P281"/>
  <c r="BI278"/>
  <c r="BH278"/>
  <c r="BG278"/>
  <c r="BF278"/>
  <c r="T278"/>
  <c r="R278"/>
  <c r="P278"/>
  <c r="BI269"/>
  <c r="BH269"/>
  <c r="BG269"/>
  <c r="BF269"/>
  <c r="T269"/>
  <c r="R269"/>
  <c r="P269"/>
  <c r="BI261"/>
  <c r="BH261"/>
  <c r="BG261"/>
  <c r="BF261"/>
  <c r="T261"/>
  <c r="R261"/>
  <c r="P261"/>
  <c r="BI256"/>
  <c r="BH256"/>
  <c r="BG256"/>
  <c r="BF256"/>
  <c r="T256"/>
  <c r="R256"/>
  <c r="P256"/>
  <c r="BI251"/>
  <c r="BH251"/>
  <c r="BG251"/>
  <c r="BF251"/>
  <c r="T251"/>
  <c r="R251"/>
  <c r="P251"/>
  <c r="BI248"/>
  <c r="BH248"/>
  <c r="BG248"/>
  <c r="BF248"/>
  <c r="T248"/>
  <c r="R248"/>
  <c r="P248"/>
  <c r="BI245"/>
  <c r="BH245"/>
  <c r="BG245"/>
  <c r="BF245"/>
  <c r="T245"/>
  <c r="R245"/>
  <c r="P245"/>
  <c r="BI237"/>
  <c r="BH237"/>
  <c r="BG237"/>
  <c r="BF237"/>
  <c r="T237"/>
  <c r="R237"/>
  <c r="P237"/>
  <c r="BI233"/>
  <c r="BH233"/>
  <c r="BG233"/>
  <c r="BF233"/>
  <c r="T233"/>
  <c r="R233"/>
  <c r="P233"/>
  <c r="BI227"/>
  <c r="BH227"/>
  <c r="BG227"/>
  <c r="BF227"/>
  <c r="T227"/>
  <c r="R227"/>
  <c r="P227"/>
  <c r="BI224"/>
  <c r="BH224"/>
  <c r="BG224"/>
  <c r="BF224"/>
  <c r="T224"/>
  <c r="R224"/>
  <c r="P224"/>
  <c r="BI218"/>
  <c r="BH218"/>
  <c r="BG218"/>
  <c r="BF218"/>
  <c r="T218"/>
  <c r="R218"/>
  <c r="P218"/>
  <c r="BI213"/>
  <c r="BH213"/>
  <c r="BG213"/>
  <c r="BF213"/>
  <c r="T213"/>
  <c r="R213"/>
  <c r="P213"/>
  <c r="BI208"/>
  <c r="BH208"/>
  <c r="BG208"/>
  <c r="BF208"/>
  <c r="T208"/>
  <c r="R208"/>
  <c r="P208"/>
  <c r="BI201"/>
  <c r="BH201"/>
  <c r="BG201"/>
  <c r="BF201"/>
  <c r="T201"/>
  <c r="R201"/>
  <c r="P201"/>
  <c r="BI196"/>
  <c r="BH196"/>
  <c r="BG196"/>
  <c r="BF196"/>
  <c r="T196"/>
  <c r="R196"/>
  <c r="P196"/>
  <c r="BI193"/>
  <c r="BH193"/>
  <c r="BG193"/>
  <c r="BF193"/>
  <c r="T193"/>
  <c r="R193"/>
  <c r="P193"/>
  <c r="BI169"/>
  <c r="BH169"/>
  <c r="BG169"/>
  <c r="BF169"/>
  <c r="T169"/>
  <c r="R169"/>
  <c r="P169"/>
  <c r="BI160"/>
  <c r="BH160"/>
  <c r="BG160"/>
  <c r="BF160"/>
  <c r="T160"/>
  <c r="R160"/>
  <c r="P160"/>
  <c r="BI154"/>
  <c r="BH154"/>
  <c r="BG154"/>
  <c r="BF154"/>
  <c r="T154"/>
  <c r="R154"/>
  <c r="P154"/>
  <c r="BI149"/>
  <c r="BH149"/>
  <c r="BG149"/>
  <c r="BF149"/>
  <c r="T149"/>
  <c r="R149"/>
  <c r="P149"/>
  <c r="BI145"/>
  <c r="BH145"/>
  <c r="BG145"/>
  <c r="BF145"/>
  <c r="T145"/>
  <c r="R145"/>
  <c r="P145"/>
  <c r="BI137"/>
  <c r="BH137"/>
  <c r="BG137"/>
  <c r="BF137"/>
  <c r="T137"/>
  <c r="R137"/>
  <c r="P137"/>
  <c r="J131"/>
  <c r="J130"/>
  <c r="F130"/>
  <c r="F128"/>
  <c r="E126"/>
  <c r="J96"/>
  <c r="J95"/>
  <c r="F95"/>
  <c r="F93"/>
  <c r="E91"/>
  <c r="J22"/>
  <c r="E22"/>
  <c r="F131"/>
  <c r="J21"/>
  <c r="J16"/>
  <c r="J93"/>
  <c r="E7"/>
  <c r="E120"/>
  <c i="1" r="L90"/>
  <c r="AM90"/>
  <c r="AM89"/>
  <c r="L89"/>
  <c r="AM87"/>
  <c r="L87"/>
  <c r="L85"/>
  <c r="L84"/>
  <c i="8" r="BK134"/>
  <c r="BK127"/>
  <c i="7" r="J410"/>
  <c r="BK384"/>
  <c r="BK375"/>
  <c r="BK370"/>
  <c r="J356"/>
  <c r="BK352"/>
  <c r="J331"/>
  <c r="J326"/>
  <c r="J321"/>
  <c r="J315"/>
  <c r="J307"/>
  <c r="J299"/>
  <c r="BK295"/>
  <c r="BK291"/>
  <c r="BK282"/>
  <c r="BK275"/>
  <c r="J270"/>
  <c r="BK265"/>
  <c i="5" r="BK417"/>
  <c r="BK412"/>
  <c r="BK409"/>
  <c r="BK404"/>
  <c r="BK394"/>
  <c r="BK370"/>
  <c r="BK366"/>
  <c r="J356"/>
  <c r="J342"/>
  <c r="BK336"/>
  <c r="BK328"/>
  <c r="BK322"/>
  <c r="J318"/>
  <c r="J305"/>
  <c r="J298"/>
  <c r="BK283"/>
  <c r="BK261"/>
  <c r="BK255"/>
  <c r="J252"/>
  <c r="J245"/>
  <c r="J234"/>
  <c r="J215"/>
  <c r="BK191"/>
  <c r="J188"/>
  <c r="BK148"/>
  <c r="J148"/>
  <c r="BK144"/>
  <c r="BK140"/>
  <c r="BK136"/>
  <c i="4" r="J131"/>
  <c i="3" r="J211"/>
  <c r="J161"/>
  <c r="BK157"/>
  <c r="J150"/>
  <c r="J141"/>
  <c r="J137"/>
  <c i="2" r="BK444"/>
  <c r="J426"/>
  <c r="BK416"/>
  <c r="BK413"/>
  <c r="J409"/>
  <c r="BK406"/>
  <c r="BK403"/>
  <c r="J391"/>
  <c r="J355"/>
  <c r="J341"/>
  <c r="BK335"/>
  <c r="J327"/>
  <c r="J309"/>
  <c r="BK305"/>
  <c r="J289"/>
  <c r="J285"/>
  <c r="BK278"/>
  <c r="J269"/>
  <c r="J256"/>
  <c r="J248"/>
  <c r="J245"/>
  <c r="BK237"/>
  <c r="BK224"/>
  <c r="J218"/>
  <c r="J213"/>
  <c r="BK208"/>
  <c r="BK193"/>
  <c r="BK169"/>
  <c r="J160"/>
  <c r="J149"/>
  <c i="1" r="AS101"/>
  <c r="AS96"/>
  <c i="7" r="BK420"/>
  <c r="J405"/>
  <c r="BK402"/>
  <c r="BK394"/>
  <c r="J375"/>
  <c r="J370"/>
  <c r="J361"/>
  <c r="J352"/>
  <c r="J342"/>
  <c r="BK315"/>
  <c r="J304"/>
  <c r="BK270"/>
  <c r="BK253"/>
  <c r="BK243"/>
  <c r="J235"/>
  <c r="BK230"/>
  <c r="BK227"/>
  <c r="BK224"/>
  <c r="J216"/>
  <c r="BK203"/>
  <c r="BK200"/>
  <c r="J200"/>
  <c r="J194"/>
  <c r="BK186"/>
  <c r="BK162"/>
  <c r="J158"/>
  <c r="BK153"/>
  <c i="6" r="BK130"/>
  <c i="5" r="BK438"/>
  <c r="J438"/>
  <c r="BK434"/>
  <c r="J434"/>
  <c r="J430"/>
  <c r="J426"/>
  <c r="J412"/>
  <c r="J404"/>
  <c r="BK397"/>
  <c r="BK383"/>
  <c r="J370"/>
  <c r="J366"/>
  <c r="J350"/>
  <c r="BK318"/>
  <c r="BK312"/>
  <c r="BK301"/>
  <c r="BK298"/>
  <c r="BK289"/>
  <c r="J261"/>
  <c r="J239"/>
  <c r="BK229"/>
  <c r="BK226"/>
  <c r="BK211"/>
  <c r="J204"/>
  <c r="BK201"/>
  <c r="BK196"/>
  <c r="J154"/>
  <c i="4" r="BK148"/>
  <c r="J139"/>
  <c r="BK131"/>
  <c r="BK128"/>
  <c i="3" r="BK202"/>
  <c r="J195"/>
  <c r="J184"/>
  <c r="BK178"/>
  <c r="J167"/>
  <c r="BK150"/>
  <c r="J144"/>
  <c r="BK141"/>
  <c r="BK137"/>
  <c r="J129"/>
  <c i="2" r="BK434"/>
  <c r="BK429"/>
  <c r="BK426"/>
  <c r="J421"/>
  <c r="J416"/>
  <c r="BK386"/>
  <c r="BK378"/>
  <c r="BK374"/>
  <c r="BK369"/>
  <c r="J361"/>
  <c r="BK355"/>
  <c r="BK350"/>
  <c r="BK344"/>
  <c r="BK341"/>
  <c r="J323"/>
  <c r="BK320"/>
  <c r="BK315"/>
  <c r="J305"/>
  <c r="BK297"/>
  <c r="BK281"/>
  <c r="J261"/>
  <c r="J251"/>
  <c r="BK248"/>
  <c r="BK245"/>
  <c r="J237"/>
  <c r="J233"/>
  <c r="BK227"/>
  <c r="BK218"/>
  <c r="BK213"/>
  <c r="J201"/>
  <c r="J196"/>
  <c r="J169"/>
  <c r="BK160"/>
  <c r="J154"/>
  <c r="BK149"/>
  <c r="J145"/>
  <c r="J137"/>
  <c i="8" r="BK138"/>
  <c r="J134"/>
  <c r="BK130"/>
  <c r="J127"/>
  <c i="7" r="BK432"/>
  <c r="J432"/>
  <c r="BK428"/>
  <c r="J428"/>
  <c r="BK424"/>
  <c r="J420"/>
  <c r="J402"/>
  <c r="BK397"/>
  <c r="BK390"/>
  <c r="J387"/>
  <c r="BK361"/>
  <c r="BK356"/>
  <c r="J347"/>
  <c r="BK342"/>
  <c r="BK336"/>
  <c r="BK304"/>
  <c r="BK299"/>
  <c r="J295"/>
  <c r="J282"/>
  <c r="J275"/>
  <c r="BK262"/>
  <c r="BK235"/>
  <c r="J224"/>
  <c r="BK216"/>
  <c r="BK212"/>
  <c r="J189"/>
  <c r="J162"/>
  <c r="BK149"/>
  <c r="J145"/>
  <c r="BK137"/>
  <c i="6" r="J138"/>
  <c r="BK134"/>
  <c r="J127"/>
  <c i="5" r="J409"/>
  <c r="J401"/>
  <c r="J397"/>
  <c r="J383"/>
  <c r="BK361"/>
  <c r="BK356"/>
  <c r="BK350"/>
  <c r="BK342"/>
  <c r="J336"/>
  <c r="J328"/>
  <c r="J322"/>
  <c r="J315"/>
  <c r="J312"/>
  <c r="BK308"/>
  <c r="BK305"/>
  <c r="J289"/>
  <c r="J279"/>
  <c r="BK270"/>
  <c r="BK234"/>
  <c r="J226"/>
  <c r="BK223"/>
  <c r="J211"/>
  <c r="BK204"/>
  <c r="J201"/>
  <c r="J196"/>
  <c r="BK163"/>
  <c r="J144"/>
  <c r="J140"/>
  <c r="J136"/>
  <c i="4" r="J135"/>
  <c i="3" r="J189"/>
  <c r="J173"/>
  <c r="BK167"/>
  <c r="BK161"/>
  <c r="BK129"/>
  <c i="2" r="BK459"/>
  <c r="J459"/>
  <c r="BK456"/>
  <c r="J456"/>
  <c r="J452"/>
  <c r="BK448"/>
  <c r="J413"/>
  <c r="BK409"/>
  <c r="J406"/>
  <c r="J403"/>
  <c r="BK391"/>
  <c r="J386"/>
  <c r="J378"/>
  <c r="J374"/>
  <c r="J369"/>
  <c r="BK361"/>
  <c r="J350"/>
  <c r="J344"/>
  <c r="J335"/>
  <c r="BK327"/>
  <c r="BK323"/>
  <c r="J320"/>
  <c r="J315"/>
  <c r="BK309"/>
  <c r="J297"/>
  <c r="BK289"/>
  <c r="BK285"/>
  <c r="J281"/>
  <c r="J278"/>
  <c r="BK269"/>
  <c r="BK261"/>
  <c r="BK256"/>
  <c r="BK251"/>
  <c r="BK233"/>
  <c r="J227"/>
  <c r="J224"/>
  <c r="J208"/>
  <c r="BK201"/>
  <c r="BK196"/>
  <c r="J193"/>
  <c r="BK154"/>
  <c r="BK145"/>
  <c r="BK137"/>
  <c i="1" r="AS105"/>
  <c i="8" r="J138"/>
  <c r="J130"/>
  <c i="7" r="J424"/>
  <c r="BK410"/>
  <c r="BK405"/>
  <c r="J397"/>
  <c r="J394"/>
  <c r="J390"/>
  <c r="BK387"/>
  <c r="J384"/>
  <c r="BK347"/>
  <c r="J336"/>
  <c r="BK331"/>
  <c r="BK326"/>
  <c r="BK321"/>
  <c r="BK307"/>
  <c r="J291"/>
  <c r="J265"/>
  <c r="J262"/>
  <c r="J253"/>
  <c r="J243"/>
  <c r="J230"/>
  <c r="J227"/>
  <c r="J212"/>
  <c r="J203"/>
  <c r="BK194"/>
  <c r="BK189"/>
  <c r="J186"/>
  <c r="BK158"/>
  <c r="J153"/>
  <c r="J149"/>
  <c r="BK145"/>
  <c r="J137"/>
  <c i="6" r="BK138"/>
  <c r="J134"/>
  <c r="J130"/>
  <c r="BK127"/>
  <c i="5" r="BK430"/>
  <c r="BK426"/>
  <c r="J417"/>
  <c r="BK401"/>
  <c r="J394"/>
  <c r="J361"/>
  <c r="BK315"/>
  <c r="J308"/>
  <c r="J301"/>
  <c r="J283"/>
  <c r="BK279"/>
  <c r="J270"/>
  <c r="J255"/>
  <c r="BK252"/>
  <c r="BK245"/>
  <c r="BK239"/>
  <c r="J229"/>
  <c r="J223"/>
  <c r="BK215"/>
  <c r="J191"/>
  <c r="BK188"/>
  <c r="J163"/>
  <c r="BK154"/>
  <c i="4" r="J148"/>
  <c r="BK139"/>
  <c r="BK135"/>
  <c r="J128"/>
  <c i="3" r="BK211"/>
  <c r="J202"/>
  <c r="BK195"/>
  <c r="BK189"/>
  <c r="BK184"/>
  <c r="J178"/>
  <c r="BK173"/>
  <c r="J157"/>
  <c r="BK144"/>
  <c i="2" r="BK452"/>
  <c r="J448"/>
  <c r="J444"/>
  <c r="J434"/>
  <c r="J429"/>
  <c r="BK421"/>
  <c l="1" r="P136"/>
  <c r="BK255"/>
  <c r="J255"/>
  <c r="J103"/>
  <c r="T314"/>
  <c r="P340"/>
  <c r="T360"/>
  <c r="T402"/>
  <c r="T425"/>
  <c r="P433"/>
  <c i="3" r="T128"/>
  <c r="T127"/>
  <c i="4" r="BK127"/>
  <c r="J127"/>
  <c r="J100"/>
  <c r="R127"/>
  <c r="R126"/>
  <c r="R125"/>
  <c i="5" r="P135"/>
  <c r="BK233"/>
  <c r="J233"/>
  <c r="J103"/>
  <c r="T282"/>
  <c r="BK321"/>
  <c r="J321"/>
  <c r="J105"/>
  <c r="BK355"/>
  <c r="J355"/>
  <c r="J106"/>
  <c r="BK393"/>
  <c r="J393"/>
  <c r="J107"/>
  <c r="T416"/>
  <c i="6" r="BK126"/>
  <c r="R126"/>
  <c r="R125"/>
  <c r="R124"/>
  <c i="7" r="BK136"/>
  <c r="BK234"/>
  <c r="J234"/>
  <c r="J103"/>
  <c r="T234"/>
  <c r="P298"/>
  <c r="BK320"/>
  <c r="J320"/>
  <c r="J106"/>
  <c r="T320"/>
  <c r="R341"/>
  <c r="R383"/>
  <c r="R409"/>
  <c i="2" r="R136"/>
  <c r="R255"/>
  <c r="R314"/>
  <c r="R340"/>
  <c r="P360"/>
  <c r="R402"/>
  <c r="R425"/>
  <c r="T433"/>
  <c i="3" r="BK128"/>
  <c r="J128"/>
  <c r="J101"/>
  <c i="4" r="T127"/>
  <c r="T126"/>
  <c r="T125"/>
  <c i="5" r="R135"/>
  <c r="P233"/>
  <c r="P282"/>
  <c r="R321"/>
  <c r="T355"/>
  <c r="P393"/>
  <c r="P416"/>
  <c i="6" r="T126"/>
  <c r="T125"/>
  <c r="T124"/>
  <c i="7" r="P136"/>
  <c r="R234"/>
  <c r="R298"/>
  <c r="P320"/>
  <c r="R320"/>
  <c r="P341"/>
  <c r="BK383"/>
  <c r="J383"/>
  <c r="J108"/>
  <c r="P383"/>
  <c r="BK409"/>
  <c r="J409"/>
  <c r="J110"/>
  <c r="T409"/>
  <c i="8" r="BK126"/>
  <c r="J126"/>
  <c r="J100"/>
  <c r="P126"/>
  <c r="P125"/>
  <c r="P124"/>
  <c i="1" r="AU107"/>
  <c i="8" r="T126"/>
  <c r="T125"/>
  <c r="T124"/>
  <c i="2" r="T136"/>
  <c r="T255"/>
  <c r="BK314"/>
  <c r="J314"/>
  <c r="J105"/>
  <c r="BK340"/>
  <c r="J340"/>
  <c r="J106"/>
  <c r="BK360"/>
  <c r="J360"/>
  <c r="J107"/>
  <c r="BK402"/>
  <c r="J402"/>
  <c r="J108"/>
  <c r="BK425"/>
  <c r="J425"/>
  <c r="J109"/>
  <c r="BK433"/>
  <c r="J433"/>
  <c r="J110"/>
  <c i="3" r="R128"/>
  <c r="R127"/>
  <c i="5" r="BK135"/>
  <c r="R233"/>
  <c r="R282"/>
  <c r="T321"/>
  <c r="R355"/>
  <c r="T393"/>
  <c r="R416"/>
  <c i="7" r="T136"/>
  <c i="2" r="BK136"/>
  <c r="J136"/>
  <c r="J102"/>
  <c r="P255"/>
  <c r="P314"/>
  <c r="T340"/>
  <c r="R360"/>
  <c r="P402"/>
  <c r="P425"/>
  <c r="R433"/>
  <c i="3" r="P128"/>
  <c r="P127"/>
  <c i="1" r="AU98"/>
  <c i="4" r="P127"/>
  <c r="P126"/>
  <c r="P125"/>
  <c i="1" r="AU99"/>
  <c i="5" r="T135"/>
  <c r="T134"/>
  <c r="T133"/>
  <c r="T233"/>
  <c r="BK282"/>
  <c r="J282"/>
  <c r="J104"/>
  <c r="P321"/>
  <c r="P355"/>
  <c r="R393"/>
  <c r="BK416"/>
  <c r="J416"/>
  <c r="J109"/>
  <c i="6" r="P126"/>
  <c r="P125"/>
  <c r="P124"/>
  <c i="1" r="AU103"/>
  <c i="7" r="R136"/>
  <c r="R135"/>
  <c r="R134"/>
  <c r="P234"/>
  <c r="BK298"/>
  <c r="J298"/>
  <c r="J105"/>
  <c r="T298"/>
  <c r="BK341"/>
  <c r="J341"/>
  <c r="J107"/>
  <c r="T341"/>
  <c r="T383"/>
  <c r="P409"/>
  <c i="8" r="R126"/>
  <c r="R125"/>
  <c r="R124"/>
  <c i="2" r="BE426"/>
  <c r="BK308"/>
  <c r="J308"/>
  <c r="J104"/>
  <c i="3" r="J93"/>
  <c r="F124"/>
  <c r="BE137"/>
  <c r="BE141"/>
  <c r="BE157"/>
  <c r="BE167"/>
  <c r="BE211"/>
  <c i="5" r="J93"/>
  <c r="F96"/>
  <c r="BE140"/>
  <c r="BE191"/>
  <c r="BE196"/>
  <c r="BE204"/>
  <c r="BE211"/>
  <c r="BE226"/>
  <c r="BE234"/>
  <c r="BE239"/>
  <c r="BE270"/>
  <c r="BE301"/>
  <c r="BE308"/>
  <c r="BE318"/>
  <c r="BE336"/>
  <c r="BE350"/>
  <c r="BE361"/>
  <c r="BE366"/>
  <c r="BE394"/>
  <c r="BE409"/>
  <c r="BK411"/>
  <c r="J411"/>
  <c r="J108"/>
  <c i="6" r="BE134"/>
  <c r="BE138"/>
  <c r="BK137"/>
  <c r="J137"/>
  <c r="J102"/>
  <c i="7" r="F96"/>
  <c r="BE153"/>
  <c r="BE186"/>
  <c r="BE203"/>
  <c r="BE227"/>
  <c r="BE235"/>
  <c r="BE265"/>
  <c r="BE270"/>
  <c r="BE275"/>
  <c r="BE291"/>
  <c r="BE295"/>
  <c r="BE315"/>
  <c r="BE352"/>
  <c r="BE356"/>
  <c r="BE361"/>
  <c r="BE402"/>
  <c r="BK404"/>
  <c r="J404"/>
  <c r="J109"/>
  <c i="8" r="J91"/>
  <c r="BE138"/>
  <c r="BK137"/>
  <c r="J137"/>
  <c r="J102"/>
  <c i="2" r="E85"/>
  <c r="F96"/>
  <c r="J128"/>
  <c r="BE137"/>
  <c r="BE149"/>
  <c r="BE196"/>
  <c r="BE227"/>
  <c r="BE245"/>
  <c r="BE248"/>
  <c r="BE256"/>
  <c r="BE261"/>
  <c r="BE269"/>
  <c r="BE281"/>
  <c r="BE285"/>
  <c r="BE320"/>
  <c r="BE323"/>
  <c r="BE341"/>
  <c r="BE344"/>
  <c r="BE361"/>
  <c r="BE374"/>
  <c r="BE378"/>
  <c r="BE406"/>
  <c r="BE416"/>
  <c r="BE434"/>
  <c r="BE448"/>
  <c r="BE452"/>
  <c r="BE456"/>
  <c r="BE459"/>
  <c i="3" r="E113"/>
  <c r="BE129"/>
  <c r="BE144"/>
  <c r="BE150"/>
  <c r="BE173"/>
  <c r="BE178"/>
  <c r="BE189"/>
  <c r="BK201"/>
  <c r="J201"/>
  <c r="J102"/>
  <c r="BK210"/>
  <c r="J210"/>
  <c r="J103"/>
  <c i="4" r="J91"/>
  <c r="F94"/>
  <c r="BE135"/>
  <c r="BE139"/>
  <c i="5" r="E85"/>
  <c r="BE188"/>
  <c r="BE229"/>
  <c r="BE289"/>
  <c r="BE298"/>
  <c r="BE370"/>
  <c r="BE383"/>
  <c r="BE397"/>
  <c r="BE401"/>
  <c r="BE404"/>
  <c r="BE412"/>
  <c r="BE417"/>
  <c i="6" r="F94"/>
  <c r="BE127"/>
  <c i="7" r="BE189"/>
  <c r="BE194"/>
  <c r="BE212"/>
  <c r="BE230"/>
  <c r="BE253"/>
  <c r="BE262"/>
  <c r="BE307"/>
  <c r="BE326"/>
  <c r="BE370"/>
  <c r="BE375"/>
  <c r="BE405"/>
  <c r="BE424"/>
  <c r="BE428"/>
  <c r="BE432"/>
  <c i="8" r="E85"/>
  <c r="F94"/>
  <c r="BE130"/>
  <c r="BE134"/>
  <c i="2" r="BE160"/>
  <c r="BE193"/>
  <c r="BE213"/>
  <c r="BE218"/>
  <c r="BE224"/>
  <c r="BE237"/>
  <c r="BE278"/>
  <c r="BE289"/>
  <c r="BE305"/>
  <c r="BE315"/>
  <c r="BE369"/>
  <c r="BE391"/>
  <c r="BE421"/>
  <c r="BE429"/>
  <c r="BE444"/>
  <c i="3" r="BE184"/>
  <c r="BE202"/>
  <c i="4" r="BE131"/>
  <c r="BE148"/>
  <c r="BK134"/>
  <c r="J134"/>
  <c r="J101"/>
  <c r="BK138"/>
  <c r="J138"/>
  <c r="J102"/>
  <c r="BK147"/>
  <c r="J147"/>
  <c r="J103"/>
  <c i="5" r="BE144"/>
  <c r="BE163"/>
  <c r="BE245"/>
  <c r="BE261"/>
  <c r="BE279"/>
  <c r="BE305"/>
  <c r="BE322"/>
  <c r="BE328"/>
  <c r="BE342"/>
  <c r="BE356"/>
  <c r="BE426"/>
  <c r="BE430"/>
  <c r="BE434"/>
  <c r="BE438"/>
  <c i="6" r="E85"/>
  <c r="BE130"/>
  <c r="BK133"/>
  <c r="J133"/>
  <c r="J101"/>
  <c i="7" r="E120"/>
  <c r="J128"/>
  <c r="BE145"/>
  <c r="BE149"/>
  <c r="BE158"/>
  <c r="BE162"/>
  <c r="BE200"/>
  <c r="BE216"/>
  <c r="BE224"/>
  <c r="BE243"/>
  <c r="BE282"/>
  <c r="BE299"/>
  <c r="BE304"/>
  <c r="BE331"/>
  <c r="BE384"/>
  <c r="BE390"/>
  <c r="BE410"/>
  <c i="2" r="BE145"/>
  <c r="BE154"/>
  <c r="BE169"/>
  <c r="BE201"/>
  <c r="BE208"/>
  <c r="BE233"/>
  <c r="BE251"/>
  <c r="BE297"/>
  <c r="BE309"/>
  <c r="BE327"/>
  <c r="BE335"/>
  <c r="BE350"/>
  <c r="BE355"/>
  <c r="BE386"/>
  <c r="BE403"/>
  <c r="BE409"/>
  <c r="BE413"/>
  <c i="3" r="BE161"/>
  <c r="BE195"/>
  <c i="4" r="E85"/>
  <c r="BE128"/>
  <c i="5" r="BE136"/>
  <c r="BE148"/>
  <c r="BE154"/>
  <c r="BE201"/>
  <c r="BE215"/>
  <c r="BE223"/>
  <c r="BE252"/>
  <c r="BE255"/>
  <c r="BE283"/>
  <c r="BE312"/>
  <c r="BE315"/>
  <c i="6" r="J91"/>
  <c i="7" r="BE137"/>
  <c r="BE321"/>
  <c r="BE336"/>
  <c r="BE342"/>
  <c r="BE347"/>
  <c r="BE387"/>
  <c r="BE394"/>
  <c r="BE397"/>
  <c r="BE420"/>
  <c r="BK294"/>
  <c r="J294"/>
  <c r="J104"/>
  <c i="8" r="BE127"/>
  <c r="BK133"/>
  <c r="J133"/>
  <c r="J101"/>
  <c i="2" r="F40"/>
  <c i="1" r="BC97"/>
  <c i="4" r="F37"/>
  <c i="1" r="BB99"/>
  <c i="5" r="F38"/>
  <c i="1" r="BA102"/>
  <c r="BA101"/>
  <c r="AW101"/>
  <c i="8" r="F38"/>
  <c i="1" r="BC107"/>
  <c i="4" r="F38"/>
  <c i="1" r="BC99"/>
  <c i="5" r="F40"/>
  <c i="1" r="BC102"/>
  <c r="BC101"/>
  <c i="7" r="F41"/>
  <c i="1" r="BD106"/>
  <c r="BD105"/>
  <c i="3" r="F40"/>
  <c i="1" r="BC98"/>
  <c i="4" r="F39"/>
  <c i="1" r="BD99"/>
  <c i="6" r="J36"/>
  <c i="1" r="AW103"/>
  <c i="3" r="F39"/>
  <c i="1" r="BB98"/>
  <c i="5" r="F41"/>
  <c i="1" r="BD102"/>
  <c r="BD101"/>
  <c i="8" r="F39"/>
  <c i="1" r="BD107"/>
  <c r="AS95"/>
  <c r="AS100"/>
  <c i="3" r="J38"/>
  <c i="1" r="AW98"/>
  <c i="5" r="F39"/>
  <c i="1" r="BB102"/>
  <c r="BB101"/>
  <c r="AX101"/>
  <c i="6" r="F37"/>
  <c i="1" r="BB103"/>
  <c i="7" r="F38"/>
  <c i="1" r="BA106"/>
  <c r="BA105"/>
  <c i="3" r="F41"/>
  <c i="1" r="BD98"/>
  <c i="8" r="F36"/>
  <c i="1" r="BA107"/>
  <c i="2" r="J38"/>
  <c i="1" r="AW97"/>
  <c i="6" r="F38"/>
  <c i="1" r="BC103"/>
  <c i="2" r="F41"/>
  <c i="1" r="BD97"/>
  <c i="4" r="F36"/>
  <c i="1" r="BA99"/>
  <c i="5" r="J38"/>
  <c i="1" r="AW102"/>
  <c i="2" r="F39"/>
  <c i="1" r="BB97"/>
  <c i="7" r="J38"/>
  <c i="1" r="AW106"/>
  <c i="8" r="J36"/>
  <c i="1" r="AW107"/>
  <c r="AS104"/>
  <c i="7" r="F39"/>
  <c i="1" r="BB106"/>
  <c r="BB105"/>
  <c r="AX105"/>
  <c i="3" r="F38"/>
  <c i="1" r="BA98"/>
  <c i="6" r="F36"/>
  <c i="1" r="BA103"/>
  <c i="8" r="F37"/>
  <c i="1" r="BB107"/>
  <c i="2" r="F38"/>
  <c i="1" r="BA97"/>
  <c i="7" r="F40"/>
  <c i="1" r="BC106"/>
  <c r="BC105"/>
  <c r="BC104"/>
  <c r="AY104"/>
  <c i="4" r="J36"/>
  <c i="1" r="AW99"/>
  <c i="6" r="F39"/>
  <c i="1" r="BD103"/>
  <c i="5" l="1" r="R134"/>
  <c r="R133"/>
  <c r="P134"/>
  <c r="P133"/>
  <c i="1" r="AU102"/>
  <c i="7" r="P135"/>
  <c r="P134"/>
  <c i="1" r="AU106"/>
  <c i="7" r="BK135"/>
  <c r="J135"/>
  <c r="J101"/>
  <c i="6" r="BK125"/>
  <c r="BK124"/>
  <c r="J124"/>
  <c r="J98"/>
  <c i="2" r="R135"/>
  <c r="R134"/>
  <c r="P135"/>
  <c r="P134"/>
  <c i="1" r="AU97"/>
  <c i="7" r="T135"/>
  <c r="T134"/>
  <c i="5" r="BK134"/>
  <c r="J134"/>
  <c r="J101"/>
  <c i="2" r="T135"/>
  <c r="T134"/>
  <c i="7" r="J136"/>
  <c r="J102"/>
  <c i="3" r="BK127"/>
  <c r="J127"/>
  <c r="J100"/>
  <c i="4" r="BK126"/>
  <c r="J126"/>
  <c r="J99"/>
  <c i="5" r="J135"/>
  <c r="J102"/>
  <c i="6" r="J126"/>
  <c r="J100"/>
  <c i="2" r="BK135"/>
  <c r="J135"/>
  <c r="J101"/>
  <c i="8" r="BK125"/>
  <c r="J125"/>
  <c r="J99"/>
  <c i="1" r="BC100"/>
  <c r="AY100"/>
  <c r="BD104"/>
  <c r="BD100"/>
  <c r="AS94"/>
  <c r="BA104"/>
  <c r="AW104"/>
  <c r="AU101"/>
  <c r="AU100"/>
  <c r="AU96"/>
  <c r="AU95"/>
  <c r="AW105"/>
  <c i="4" r="F35"/>
  <c i="1" r="AZ99"/>
  <c r="BA96"/>
  <c r="AW96"/>
  <c i="4" r="J35"/>
  <c i="1" r="AV99"/>
  <c r="AT99"/>
  <c i="8" r="J35"/>
  <c i="1" r="AV107"/>
  <c r="AT107"/>
  <c r="BB96"/>
  <c r="AX96"/>
  <c r="BD96"/>
  <c r="BD95"/>
  <c r="BD94"/>
  <c r="W33"/>
  <c i="3" r="J37"/>
  <c i="1" r="AV98"/>
  <c r="AT98"/>
  <c i="7" r="F37"/>
  <c i="1" r="AZ106"/>
  <c r="AZ105"/>
  <c r="AV105"/>
  <c r="AU105"/>
  <c r="AU104"/>
  <c r="BB104"/>
  <c r="AX104"/>
  <c i="2" r="J37"/>
  <c i="1" r="AV97"/>
  <c r="AT97"/>
  <c i="2" r="F37"/>
  <c i="1" r="AZ97"/>
  <c i="6" r="J35"/>
  <c i="1" r="AV103"/>
  <c r="AT103"/>
  <c i="7" r="J37"/>
  <c i="1" r="AV106"/>
  <c r="AT106"/>
  <c r="BB100"/>
  <c r="AX100"/>
  <c r="AY105"/>
  <c r="BA100"/>
  <c r="AW100"/>
  <c r="AY101"/>
  <c i="6" r="F35"/>
  <c i="1" r="AZ103"/>
  <c i="5" r="F37"/>
  <c i="1" r="AZ102"/>
  <c r="AZ101"/>
  <c r="AV101"/>
  <c r="AT101"/>
  <c r="BC96"/>
  <c r="BC95"/>
  <c r="AY95"/>
  <c i="3" r="F37"/>
  <c i="1" r="AZ98"/>
  <c i="5" r="J37"/>
  <c i="1" r="AV102"/>
  <c r="AT102"/>
  <c i="8" r="F35"/>
  <c i="1" r="AZ107"/>
  <c i="2" l="1" r="BK134"/>
  <c r="J134"/>
  <c r="J100"/>
  <c i="5" r="BK133"/>
  <c r="J133"/>
  <c i="6" r="J125"/>
  <c r="J99"/>
  <c i="8" r="BK124"/>
  <c r="J124"/>
  <c r="J98"/>
  <c i="7" r="BK134"/>
  <c r="J134"/>
  <c i="4" r="BK125"/>
  <c r="J125"/>
  <c r="J98"/>
  <c i="1" r="AU94"/>
  <c r="AT105"/>
  <c r="AZ96"/>
  <c r="AZ95"/>
  <c i="3" r="J34"/>
  <c i="1" r="AG98"/>
  <c r="AN98"/>
  <c r="BB95"/>
  <c r="AX95"/>
  <c r="AZ104"/>
  <c r="AV104"/>
  <c r="AT104"/>
  <c i="5" r="J34"/>
  <c i="1" r="AG102"/>
  <c r="AG101"/>
  <c r="AN101"/>
  <c i="7" r="J34"/>
  <c i="1" r="AG106"/>
  <c r="AG105"/>
  <c r="BA95"/>
  <c r="AW95"/>
  <c i="6" r="J32"/>
  <c i="1" r="AG103"/>
  <c r="AN103"/>
  <c r="BC94"/>
  <c r="W32"/>
  <c r="AY96"/>
  <c r="AZ100"/>
  <c r="AV100"/>
  <c r="AT100"/>
  <c i="5" l="1" r="J43"/>
  <c r="J100"/>
  <c i="7" r="J43"/>
  <c i="1" r="AN102"/>
  <c r="AN106"/>
  <c i="7" r="J100"/>
  <c i="1" r="AN105"/>
  <c i="3" r="J43"/>
  <c i="6" r="J41"/>
  <c i="1" r="AZ94"/>
  <c r="AV94"/>
  <c r="AK29"/>
  <c i="2" r="J34"/>
  <c i="1" r="AG97"/>
  <c r="AN97"/>
  <c r="AY94"/>
  <c r="BB94"/>
  <c r="AX94"/>
  <c r="AV96"/>
  <c r="AT96"/>
  <c i="4" r="J32"/>
  <c i="1" r="AG99"/>
  <c r="AN99"/>
  <c i="8" r="J32"/>
  <c i="1" r="AG107"/>
  <c r="AN107"/>
  <c r="BA94"/>
  <c r="AW94"/>
  <c r="AK30"/>
  <c r="AV95"/>
  <c r="AT95"/>
  <c r="AG100"/>
  <c r="AN100"/>
  <c i="2" l="1" r="J43"/>
  <c i="4" r="J41"/>
  <c i="8" r="J41"/>
  <c i="1" r="AG104"/>
  <c r="AN104"/>
  <c r="AT94"/>
  <c r="W29"/>
  <c r="W30"/>
  <c r="W31"/>
  <c r="AG96"/>
  <c r="AG95"/>
  <c r="AN95"/>
  <c l="1" r="AN96"/>
  <c r="AG94"/>
  <c r="AK26"/>
  <c r="AK35"/>
  <c l="1" r="AN94"/>
</calcChain>
</file>

<file path=xl/sharedStrings.xml><?xml version="1.0" encoding="utf-8"?>
<sst xmlns="http://schemas.openxmlformats.org/spreadsheetml/2006/main">
  <si>
    <t>Export Komplet</t>
  </si>
  <si>
    <t/>
  </si>
  <si>
    <t>2.0</t>
  </si>
  <si>
    <t>ZAMOK</t>
  </si>
  <si>
    <t>False</t>
  </si>
  <si>
    <t>{e430017c-9456-4633-9c54-ffd197ec492c}</t>
  </si>
  <si>
    <t>0,01</t>
  </si>
  <si>
    <t>21</t>
  </si>
  <si>
    <t>15</t>
  </si>
  <si>
    <t>REKAPITULACE ZAKÁZKY</t>
  </si>
  <si>
    <t xml:space="preserve">v ---  níže se nacházejí doplnkové a pomocné údaje k sestavám  --- v</t>
  </si>
  <si>
    <t>Návod na vyplnění</t>
  </si>
  <si>
    <t>0,001</t>
  </si>
  <si>
    <t>Kód:</t>
  </si>
  <si>
    <t>0631Z</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</si>
  <si>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</si>
  <si>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</si>
  <si>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propustků úseku Oldřichov u Duchcova - Louka u Litvínova</t>
  </si>
  <si>
    <t>0,1</t>
  </si>
  <si>
    <t>KSO:</t>
  </si>
  <si>
    <t>CC-CZ:</t>
  </si>
  <si>
    <t>1</t>
  </si>
  <si>
    <t>Místo:</t>
  </si>
  <si>
    <t xml:space="preserve"> </t>
  </si>
  <si>
    <t>Datum:</t>
  </si>
  <si>
    <t>8. 1. 2020</t>
  </si>
  <si>
    <t>10</t>
  </si>
  <si>
    <t>100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</si>
  <si>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</si>
  <si>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</si>
  <si>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</si>
  <si>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</si>
  <si>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</si>
  <si>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</si>
  <si>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</si>
  <si>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</si>
  <si>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</si>
  <si>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</si>
  <si>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</si>
  <si>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</si>
  <si>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</si>
  <si>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</si>
  <si>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</si>
  <si>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</si>
  <si>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</si>
  <si>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</si>
  <si>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</si>
  <si>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</si>
  <si>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</si>
  <si>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</si>
  <si>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</si>
  <si>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</si>
  <si>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</si>
  <si>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</si>
  <si>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</si>
  <si>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</si>
  <si>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</si>
  <si>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</si>
  <si>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</si>
  <si>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</si>
  <si>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</si>
  <si>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</si>
  <si>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</si>
  <si>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</si>
  <si>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</si>
  <si>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</si>
  <si>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</si>
  <si>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</si>
  <si>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</si>
  <si>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</si>
  <si>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</si>
  <si>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</si>
  <si>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</si>
  <si>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</si>
  <si>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</si>
  <si>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</si>
  <si>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</si>
  <si>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</si>
  <si>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</si>
  <si>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</si>
  <si>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</si>
  <si>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001</t>
  </si>
  <si>
    <t>Oprava propustku v km 46,306</t>
  </si>
  <si>
    <t>STA</t>
  </si>
  <si>
    <t>{bd3529ae-ce05-4c79-aa65-19a94b3b06f7}</t>
  </si>
  <si>
    <t>2</t>
  </si>
  <si>
    <t>ZRN</t>
  </si>
  <si>
    <t>Soupis</t>
  </si>
  <si>
    <t>{e3d55f58-815f-4b78-a7be-90045fdc44b9}</t>
  </si>
  <si>
    <t>/</t>
  </si>
  <si>
    <t>km 46,306 - propustek</t>
  </si>
  <si>
    <t>3</t>
  </si>
  <si>
    <t>{15319bcf-6873-4b90-abe6-7b6bcd2f86fe}</t>
  </si>
  <si>
    <t>002</t>
  </si>
  <si>
    <t xml:space="preserve">km 46,306 - svršek </t>
  </si>
  <si>
    <t>{e7e898d9-aa51-49dd-a3f7-083ea89533fd}</t>
  </si>
  <si>
    <t>VRN</t>
  </si>
  <si>
    <t>{4ff107b2-7757-43ce-844b-af66b759ea78}</t>
  </si>
  <si>
    <t xml:space="preserve">Oprava propustku v km 49,915 </t>
  </si>
  <si>
    <t>{a1dbbca5-ba89-4a78-b49c-d43baa74cf75}</t>
  </si>
  <si>
    <t>{fba730c2-4a60-4fa2-bcda-1e141ef3baee}</t>
  </si>
  <si>
    <t xml:space="preserve">km  49,915 - propustek </t>
  </si>
  <si>
    <t>{a31ca9a5-698e-4873-9c08-066be977d6ae}</t>
  </si>
  <si>
    <t xml:space="preserve">VRN </t>
  </si>
  <si>
    <t>{77df9c2c-0a78-4f45-99f1-2711461b7403}</t>
  </si>
  <si>
    <t>003</t>
  </si>
  <si>
    <t xml:space="preserve">Oprava propustku v km 52,333 </t>
  </si>
  <si>
    <t>{08a5ada8-d3e5-4b3f-ac9d-eb2050220f47}</t>
  </si>
  <si>
    <t>{7854ebc5-3910-4389-b329-269e3fba80b2}</t>
  </si>
  <si>
    <t>km 52,333 - propustek</t>
  </si>
  <si>
    <t>{7546a050-cdb8-4e60-a9b1-a67b3f9b50ee}</t>
  </si>
  <si>
    <t>{07b7d9b2-e992-4304-b664-84d33ff03d7e}</t>
  </si>
  <si>
    <t>KRYCÍ LIST SOUPISU PRACÍ</t>
  </si>
  <si>
    <t>Objekt:</t>
  </si>
  <si>
    <t>001 - Oprava propustku v km 46,306</t>
  </si>
  <si>
    <t>Soupis:</t>
  </si>
  <si>
    <t>001 - ZRN</t>
  </si>
  <si>
    <t>Úroveň 3:</t>
  </si>
  <si>
    <t>001 - km 46,306 - propustek</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</si>
  <si>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</si>
  <si>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</si>
  <si>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</si>
  <si>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</si>
  <si>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</si>
  <si>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</si>
  <si>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</si>
  <si>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</si>
  <si>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</si>
  <si>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</si>
  <si>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8 - Trubní vedení</t>
  </si>
  <si>
    <t xml:space="preserve">    9 - Ostatní konstrukce a práce-bourání</t>
  </si>
  <si>
    <t xml:space="preserve">    997 - Přesun sutě</t>
  </si>
  <si>
    <t xml:space="preserve">    998 - Přesun hmot</t>
  </si>
  <si>
    <t>711 - Izolace proti vodě, vlhkosti a plynům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</si>
  <si>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</si>
  <si>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</si>
  <si>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</si>
  <si>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</si>
  <si>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</si>
  <si>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</si>
  <si>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</si>
  <si>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</si>
  <si>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</si>
  <si>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</si>
  <si>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</si>
  <si>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</si>
  <si>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</si>
  <si>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</si>
  <si>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</si>
  <si>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</si>
  <si>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</si>
  <si>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</si>
  <si>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111251101</t>
  </si>
  <si>
    <t>Odstranění křovin a stromů průměru kmene do 100 mm i s kořeny sklonu terénu do 1:5 z celkové plochy do 100 m2 strojně</t>
  </si>
  <si>
    <t>m2</t>
  </si>
  <si>
    <t>CS ÚRS 2020 01</t>
  </si>
  <si>
    <t>4</t>
  </si>
  <si>
    <t>-1102742179</t>
  </si>
  <si>
    <t>PP</t>
  </si>
  <si>
    <t>Odstranění křovin a stromů s odstraněním kořenů strojně průměru kmene do 100 mm v rovině nebo ve svahu sklonu terénu do 1:5, při celkové ploše do 100 m2</t>
  </si>
  <si>
    <t>PSC</t>
  </si>
  <si>
    <t xml:space="preserve">Poznámka k souboru cen:_x000d_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</si>
  <si>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</si>
  <si>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vlevo</t>
  </si>
  <si>
    <t>7*7</t>
  </si>
  <si>
    <t>vpravo:</t>
  </si>
  <si>
    <t>Součet</t>
  </si>
  <si>
    <t>111251111</t>
  </si>
  <si>
    <t>Drcení ořezaných větví D do 100 mm s odvozem do 20 km</t>
  </si>
  <si>
    <t>m3</t>
  </si>
  <si>
    <t>-978025739</t>
  </si>
  <si>
    <t>Drcení ořezaných větví strojně - (štěpkování) s naložením na dopravní prostředek a odvozem drtě do 20 km a se složením o průměru větví do 100 mm</t>
  </si>
  <si>
    <t xml:space="preserve">Poznámka k souboru cen:_x000d_
1. V cenách nejsou započteny náklady na uložení drti na skládku. 2. Měří se objem nadrcené hmoty. </t>
  </si>
  <si>
    <t>98*0,02</t>
  </si>
  <si>
    <t>115001104</t>
  </si>
  <si>
    <t>Převedení vody potrubím DN do 300</t>
  </si>
  <si>
    <t>m</t>
  </si>
  <si>
    <t>461216834</t>
  </si>
  <si>
    <t>Převedení vody potrubím průměru DN přes 250 do 300</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</si>
  <si>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hadice, těsnění po dobu provozu a opotřebení hmot, b) podpěrné konstrukce dřevěné. 6. V ceně nejsou započteny náklady na nutné zemní práce; tyto se oceňují příslušnými cenami souborů cen této části. </t>
  </si>
  <si>
    <t>P</t>
  </si>
  <si>
    <t>Poznámka k položce:_x000d_
včetně příp. čerpání vody</t>
  </si>
  <si>
    <t>22</t>
  </si>
  <si>
    <t>119001422</t>
  </si>
  <si>
    <t>Dočasné zajištění kabelů a kabelových tratí z 6 volně ložených kabelů</t>
  </si>
  <si>
    <t>-1407042840</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</si>
  <si>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přes 3 do 6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</si>
  <si>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</si>
  <si>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Poznámka k položce:_x000d_
včetně přeložení do projektované polohy (bez přerušení vedení)</t>
  </si>
  <si>
    <t>SSZT + SEE</t>
  </si>
  <si>
    <t>8*3</t>
  </si>
  <si>
    <t>5</t>
  </si>
  <si>
    <t>121151103</t>
  </si>
  <si>
    <t>Sejmutí ornice plochy do 100 m2 tl vrstvy do 200 mm strojně</t>
  </si>
  <si>
    <t>482154871</t>
  </si>
  <si>
    <t>Sejmutí ornice strojně při souvislé ploše do 100 m2, tl. vrstvy do 200 mm</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</si>
  <si>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</si>
  <si>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Poznámka k položce:_x000d_
tl. 0,15 m</t>
  </si>
  <si>
    <t xml:space="preserve">výtok </t>
  </si>
  <si>
    <t>14,030*1,15</t>
  </si>
  <si>
    <t xml:space="preserve">vtok </t>
  </si>
  <si>
    <t>11,67*1,15</t>
  </si>
  <si>
    <t>6</t>
  </si>
  <si>
    <t>122252502</t>
  </si>
  <si>
    <t>Odkopávky a prokopávky nezapažené pro spodní stavbu železnic v hornině třídy těžitelnosti I, skupiny 3 objem do 1000 m3 strojně</t>
  </si>
  <si>
    <t>209891722</t>
  </si>
  <si>
    <t>Odkopávky a prokopávky nezapažené pro spodní stavbu železnic strojně v hornině třídy těžitelnosti I skupiny 3 přes 100 do 1 000 m3</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</si>
  <si>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2. V cenách jsou započteny i náklady na přemístění výkopku v příčných profilech na vzdálenost do 15 m nebo naložení na dopravní prostředek. </t>
  </si>
  <si>
    <t xml:space="preserve">pro troubu </t>
  </si>
  <si>
    <t>12,915*16,480</t>
  </si>
  <si>
    <t xml:space="preserve">dlažba a prahy </t>
  </si>
  <si>
    <t>1,660*3,5</t>
  </si>
  <si>
    <t>1,022*3,5</t>
  </si>
  <si>
    <t>Mezisoučet</t>
  </si>
  <si>
    <t xml:space="preserve">odpočet bourání </t>
  </si>
  <si>
    <t>opěry</t>
  </si>
  <si>
    <t>0,64*16*2*-1</t>
  </si>
  <si>
    <t xml:space="preserve">čelo na vtoku </t>
  </si>
  <si>
    <t>1,537*2,2*-1</t>
  </si>
  <si>
    <t xml:space="preserve">čelo na výtoku </t>
  </si>
  <si>
    <t>1,47*4,6*-1</t>
  </si>
  <si>
    <t xml:space="preserve">uložné prahy </t>
  </si>
  <si>
    <t>0,08*16*2*-1</t>
  </si>
  <si>
    <t xml:space="preserve">NK </t>
  </si>
  <si>
    <t>0,45*16*-1</t>
  </si>
  <si>
    <t>odpočet výkopu pro podkladní vrstvu ŠD tl. 250 mm (bude provedeno z investiční akce včetně následného zřízení vrstvy ŠD tl. 250 mm):</t>
  </si>
  <si>
    <t>8,205*5,35*0,25*-1</t>
  </si>
  <si>
    <t>7</t>
  </si>
  <si>
    <t>122302508</t>
  </si>
  <si>
    <t>Příplatek k odkopávkám nezapaženým pro spodní stavbu železnic v hornině třídy těžitelnosti II, skupiny 4 za ztížení při rekonstrukci</t>
  </si>
  <si>
    <t>-1438518520</t>
  </si>
  <si>
    <t>Odkopávky a prokopávky nezapažené pro spodní stavbu železnic strojně v hornině třídy těžitelnosti II skupiny 4 Příplatek k cenám za ztížení při rekonstrukcích</t>
  </si>
  <si>
    <t>8</t>
  </si>
  <si>
    <t>130001101</t>
  </si>
  <si>
    <t>Příplatek za ztížení vykopávky v blízkosti podzemního vedení</t>
  </si>
  <si>
    <t>-1635904158</t>
  </si>
  <si>
    <t>Příplatek k cenám hloubených vykopávek za ztížení vykopávky v blízkosti podzemního vedení nebo výbušnin pro jakoukoliv třídu horniny</t>
  </si>
  <si>
    <t xml:space="preserve">Poznámka k souboru cen:_x000d_
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 </t>
  </si>
  <si>
    <t xml:space="preserve">Vpravo ve správě SEE a SSZT </t>
  </si>
  <si>
    <t>0,6*0,85*8*3</t>
  </si>
  <si>
    <t>9</t>
  </si>
  <si>
    <t>162432511</t>
  </si>
  <si>
    <t>Vodorovné přemístění výkopku do 2000 m pracovním vlakem</t>
  </si>
  <si>
    <t>t</t>
  </si>
  <si>
    <t>593569840</t>
  </si>
  <si>
    <t>Vodorovné přemístění výkopku pracovním vlakem bez naložení výkopku, avšak s jeho vyložením, pro jakoukoliv třídu těžitelnosti, na vzdálenost do 2 000 m</t>
  </si>
  <si>
    <t>odkopávka</t>
  </si>
  <si>
    <t>101,217*2</t>
  </si>
  <si>
    <t>suť</t>
  </si>
  <si>
    <t>100,472</t>
  </si>
  <si>
    <t>162751117</t>
  </si>
  <si>
    <t>Vodorovné přemístění do 10000 m výkopku/sypaniny z horniny třídy těžitelnosti I, skupiny 1 až 3</t>
  </si>
  <si>
    <t>1748672788</t>
  </si>
  <si>
    <t>Vodorovné přemístění výkopku nebo sypaniny po suchu na obvyklém dopravním prostředku, bez naložení výkopku, avšak se složením bez rozhrnutí z horniny třídy těžitelnosti I skupiny 1 až 3 na vzdálenost přes 9 000 do 10 000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</si>
  <si>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</si>
  <si>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přebytečná zemina z výkopů:</t>
  </si>
  <si>
    <t>170,869-(139,305*0,5)</t>
  </si>
  <si>
    <t>11</t>
  </si>
  <si>
    <t>162751119</t>
  </si>
  <si>
    <t>Příplatek k vodorovnému přemístění výkopku/sypaniny z horniny třídy těžitelnosti I, skupiny 1 až 3 ZKD 1000 m přes 10000 m</t>
  </si>
  <si>
    <t>-821695046</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</si>
  <si>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</si>
  <si>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Poznámka k položce:_x000d_
např. skládka CELIO a.s. Livínov, 15 km</t>
  </si>
  <si>
    <t>101,217*5</t>
  </si>
  <si>
    <t>12</t>
  </si>
  <si>
    <t>167151111</t>
  </si>
  <si>
    <t>Nakládání výkopku z hornin třídy těžitelnosti I, skupiny 1 až 3 přes 100 m3</t>
  </si>
  <si>
    <t>1952221959</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</si>
  <si>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</si>
  <si>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</si>
  <si>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Poznámka k položce:_x000d_
špatný přístup k objektu</t>
  </si>
  <si>
    <t>zemina k odvozu,z důvodu špatného přístupu k objektu:</t>
  </si>
  <si>
    <t>13</t>
  </si>
  <si>
    <t>171201231</t>
  </si>
  <si>
    <t>Poplatek za uložení zeminy a kamení na recyklační skládce (skládkovné) kód odpadu 17 05 04</t>
  </si>
  <si>
    <t>1877454389</t>
  </si>
  <si>
    <t>Poplatek za uložení stavebního odpadu na recyklační skládce (skládkovné) zeminy a kamení zatříděného do Katalogu odpadů pod kódem 17 05 04</t>
  </si>
  <si>
    <t>14</t>
  </si>
  <si>
    <t>174111311</t>
  </si>
  <si>
    <t>Zásyp sypaninou se zhutněním přes 3 m3 pro spodní stavbu železnic</t>
  </si>
  <si>
    <t>-113568377</t>
  </si>
  <si>
    <t>Zásyp sypaninou pro spodní stavbu železnic objemu přes 3 m3 se zhutněním</t>
  </si>
  <si>
    <t xml:space="preserve">Poznámka k souboru cen:_x000d_
1. Ceny jsou určeny pro jakoukoliv míru zhutnění. </t>
  </si>
  <si>
    <t>Poznámka k položce:_x000d_
Hutněný zásyp nenamrzavou a propustnou zeminou - směsnou zeminou (50% štěrkodrť + původní zemina)_x000d_. Podkladní vrstva ze ŠD tl. 250 mm pod kolejovým ložem koleje vlevo včetně geotextilie a výztužné geomříže bude provedena z investiční akce.</t>
  </si>
  <si>
    <t>obsyp trub do úrovně spodní části podkladní vrstvy ze ŠD pod kolejovým ložem:</t>
  </si>
  <si>
    <t>8,453*16,480</t>
  </si>
  <si>
    <t>M</t>
  </si>
  <si>
    <t>58344171</t>
  </si>
  <si>
    <t>štěrkodrť frakce 0/32</t>
  </si>
  <si>
    <t>-1903003223</t>
  </si>
  <si>
    <t>pro směsnou zeminu (50% štěrkodrť + původní zemina) pro hutněný obsyp trub:</t>
  </si>
  <si>
    <t>139,305*1,6*0,5</t>
  </si>
  <si>
    <t>16</t>
  </si>
  <si>
    <t>181411123</t>
  </si>
  <si>
    <t>Založení lučního trávníku výsevem plochy do 1000 m2 ve svahu do 1:1</t>
  </si>
  <si>
    <t>-193530961</t>
  </si>
  <si>
    <t>Založení trávníku na půdě předem připravené plochy do 1000 m2 výsevem včetně utažení lučního na svahu přes 1:2 do 1:1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</si>
  <si>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</si>
  <si>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17</t>
  </si>
  <si>
    <t>005724740</t>
  </si>
  <si>
    <t>osivo směs travní krajinná-svahová</t>
  </si>
  <si>
    <t>kg</t>
  </si>
  <si>
    <t>1502057570</t>
  </si>
  <si>
    <t>29,556*0,06</t>
  </si>
  <si>
    <t>18</t>
  </si>
  <si>
    <t>182201101</t>
  </si>
  <si>
    <t>Svahování násypů</t>
  </si>
  <si>
    <t>-324128472</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</si>
  <si>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</si>
  <si>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</si>
  <si>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19</t>
  </si>
  <si>
    <t>182351023</t>
  </si>
  <si>
    <t>Rozprostření ornice pl do 100 m2 ve svahu přes 1:5 tl vrstvy do 200 mm strojně</t>
  </si>
  <si>
    <t>1098214263</t>
  </si>
  <si>
    <t>Rozprostření a urovnání ornice ve svahu sklonu přes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</si>
  <si>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</si>
  <si>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Zakládání</t>
  </si>
  <si>
    <t>20</t>
  </si>
  <si>
    <t>271532212</t>
  </si>
  <si>
    <t>Podsyp pod základové konstrukce se zhutněním z hrubého kameniva frakce 16 až 32 mm</t>
  </si>
  <si>
    <t>-32752464</t>
  </si>
  <si>
    <t>Podsyp pod základové konstrukce se zhutněním a urovnáním povrchu z kameniva hrubého, frakce 16 - 32 mm</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</si>
  <si>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</si>
  <si>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 xml:space="preserve">vyrovnávající podsyp pod desku </t>
  </si>
  <si>
    <t>3,370*((0,65+0,315)/2)*15,680</t>
  </si>
  <si>
    <t>273321117</t>
  </si>
  <si>
    <t>Základové desky mostních konstrukcí ze ŽB C 25/30</t>
  </si>
  <si>
    <t>476850014</t>
  </si>
  <si>
    <t>Základové konstrukce z betonu železového desky ve výkopu nebo na hlavách pilot C 25/30</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</si>
  <si>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</si>
  <si>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základová deska pod troubami:</t>
  </si>
  <si>
    <t>16,480*1,8*0,2</t>
  </si>
  <si>
    <t xml:space="preserve">zesílený základ </t>
  </si>
  <si>
    <t>0,186*2,150*2*2</t>
  </si>
  <si>
    <t>273354111</t>
  </si>
  <si>
    <t>Bednění základových desek - zřízení</t>
  </si>
  <si>
    <t>-270273714</t>
  </si>
  <si>
    <t>Bednění základových konstrukcí desek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</si>
  <si>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</si>
  <si>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0,2*16,480*2</t>
  </si>
  <si>
    <t>1,8*0,2*2</t>
  </si>
  <si>
    <t>(0,24+0,5)*2,150*2*2</t>
  </si>
  <si>
    <t>23</t>
  </si>
  <si>
    <t>273354211</t>
  </si>
  <si>
    <t>Bednění základových desek - odstranění</t>
  </si>
  <si>
    <t>565993892</t>
  </si>
  <si>
    <t>Bednění základových konstrukcí desek odstranění bednění</t>
  </si>
  <si>
    <t>24</t>
  </si>
  <si>
    <t>273361116</t>
  </si>
  <si>
    <t>Výztuž základových desek z betonářské oceli 10 505</t>
  </si>
  <si>
    <t>-320846298</t>
  </si>
  <si>
    <t>Výztuž základových konstrukcí desek z betonářské oceli 10 505 (R) nebo BSt 500</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</si>
  <si>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</si>
  <si>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(25,66+39,08+25,42)/1000</t>
  </si>
  <si>
    <t>25</t>
  </si>
  <si>
    <t>273361412</t>
  </si>
  <si>
    <t>Výztuž základových desek ze svařovaných sítí do 6 kg/m2</t>
  </si>
  <si>
    <t>1918036869</t>
  </si>
  <si>
    <t>Výztuž základových konstrukcí desek ze svařovaných sítí, hmotnosti přes 3,5 do 6 kg/m2</t>
  </si>
  <si>
    <t>277,82/1000</t>
  </si>
  <si>
    <t>26</t>
  </si>
  <si>
    <t>274311127</t>
  </si>
  <si>
    <t>Základové pasy, prahy, věnce a ostruhy z betonu prostého C 25/30</t>
  </si>
  <si>
    <t>-1820423715</t>
  </si>
  <si>
    <t>Základové konstrukce z betonu prostého pasy, prahy, věnce a ostruhy ve výkopu nebo na hlavách pilot C 25/30</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</si>
  <si>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</si>
  <si>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prahy vtok výtok</t>
  </si>
  <si>
    <t>0,6*0,4*1,8*2</t>
  </si>
  <si>
    <t>prahy dlažba</t>
  </si>
  <si>
    <t>0,3*0,4*1,0*2</t>
  </si>
  <si>
    <t>27</t>
  </si>
  <si>
    <t>275354111</t>
  </si>
  <si>
    <t>Bednění základových patek - zřízení</t>
  </si>
  <si>
    <t>101543690</t>
  </si>
  <si>
    <t>Bednění základových konstrukcí patek a bloků zřízení</t>
  </si>
  <si>
    <t>0,6*1,8*2*2</t>
  </si>
  <si>
    <t>0,6*0,4*2*2</t>
  </si>
  <si>
    <t>0,4*1,0*4</t>
  </si>
  <si>
    <t>0,3*0,4*4</t>
  </si>
  <si>
    <t>28</t>
  </si>
  <si>
    <t>275354211</t>
  </si>
  <si>
    <t>Bednění základových patek - odstranění</t>
  </si>
  <si>
    <t>-859365071</t>
  </si>
  <si>
    <t>Bednění základových konstrukcí patek a bloků odstranění bednění</t>
  </si>
  <si>
    <t>Svislé a kompletní konstrukce</t>
  </si>
  <si>
    <t>29</t>
  </si>
  <si>
    <t>388995112</t>
  </si>
  <si>
    <t>Tvarovka kabelovodu HDPE do konstrukce římsy tvaru žlab s víkem</t>
  </si>
  <si>
    <t>351148685</t>
  </si>
  <si>
    <t xml:space="preserve">Tvarovka kabelovodu HDPE do konstrukce římsy  tvar žlab s víkem</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</si>
  <si>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 2. V ceně -5112 jsou započteny náklady na osazení HDPE žlabu s odklápěcím víkem délky od 1 m do 5 m do konstrukce. 3. V cenách nejsou započteny náklady na: a) prostup bedněním římsy, prostup se oceňuje souborem cen 334 35-9 Výřez bednění pro prostup betonovou konstrukcí, b) výkop rýhy pro chráničku za opěrou, výkop se oceňuje souborem cen 132 . 0-1 . Hloubení rýh, části A01, katalogu 800-1 Zemní práce, c) pískové lože chráničky, lože se oceňuje souborem cen 451 57- . 1 Podkladní a výplňová vrstva z kameniva, d) obsyp tvarovky kabelovodu a výstražnou fólii, protažení protahovacího lanka a kabelu tvarovkou multikanálu nebo uložení kabelu a zaklopení víka u tvarovky žlabu kabelovodu. </t>
  </si>
  <si>
    <t>SEE + SSZT</t>
  </si>
  <si>
    <t>8+8</t>
  </si>
  <si>
    <t>Vodorovné konstrukce</t>
  </si>
  <si>
    <t>30</t>
  </si>
  <si>
    <t>451315114</t>
  </si>
  <si>
    <t>Podkladní nebo výplňová vrstva z betonu C 12/15 tl do 100 mm</t>
  </si>
  <si>
    <t>-1059679533</t>
  </si>
  <si>
    <t xml:space="preserve">Podkladní a výplňové vrstvy z betonu prostého  tloušťky do 100 mm, z betonu C 12/15</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</si>
  <si>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</si>
  <si>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 xml:space="preserve">pod desku </t>
  </si>
  <si>
    <t>2,0*15,680</t>
  </si>
  <si>
    <t>31</t>
  </si>
  <si>
    <t>451571111</t>
  </si>
  <si>
    <t>Lože pod dlažby ze štěrkopísku vrstva tl do 100 mm</t>
  </si>
  <si>
    <t>588811498</t>
  </si>
  <si>
    <t xml:space="preserve">Lože pod dlažby  ze štěrkopísků, tl. vrstvy do 100 mm</t>
  </si>
  <si>
    <t xml:space="preserve">Poznámka k souboru cen:_x000d_
1. Ceny lze použít i pro zřízení podkladního lože pod patky a konstrukce z prefabrikátů. 2. V cenách jsou započteny i náklady na urovnání líce vrstvy. 3. Plocha se stanoví v m2 dlažby, pod kterou je lože určeno. </t>
  </si>
  <si>
    <t>32</t>
  </si>
  <si>
    <t>464511122</t>
  </si>
  <si>
    <t>Pohoz z kamene záhozového hmotnosti do 200 kg z terénu</t>
  </si>
  <si>
    <t>1036143794</t>
  </si>
  <si>
    <t xml:space="preserve">Pohoz dna nebo svahů jakékoliv tloušťky  z kamene záhozového z terénu, hmotnosti jednotlivých kamenů do 200 kg</t>
  </si>
  <si>
    <t xml:space="preserve">Poznámka k souboru cen:_x000d_
1. Ceny neplatí pro zpevnění dna nebo svahů drceným kamenivem 63-125 mm prolévaným cementovou maltou s uzavírací vrstvou tl.do 50 mm z betonu, na povrchu uhlazenou; tyto práce se oceňují cenami souboru cen 469 52-1 . Zpevnění drceným kamenivem 63-125 mm prolévaným cementovou maltou. 2. V cenách jsou započteny i náklady na úpravu jednotlivých kamenů hmotnosti přes 500 kg dodatečným rozpojením na místě uložení. 3. Objem se stanoví v m3 pohozu. </t>
  </si>
  <si>
    <t>1,7*0,2</t>
  </si>
  <si>
    <t>33</t>
  </si>
  <si>
    <t>465513157</t>
  </si>
  <si>
    <t>Dlažba svahu u opěr z upraveného lomového žulového kamene tl 200 mm do lože C 25/30 pl přes 10 m2</t>
  </si>
  <si>
    <t>-1221381656</t>
  </si>
  <si>
    <t xml:space="preserve">Dlažba svahu u mostních opěr z upraveného lomového žulového kamene  s vyspárováním maltou MC 25, šíře spáry 15 mm do betonového lože C 25/30 tloušťky 200 mm, plochy přes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</si>
  <si>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</si>
  <si>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8,5*1,15</t>
  </si>
  <si>
    <t>34</t>
  </si>
  <si>
    <t>1237162863</t>
  </si>
  <si>
    <t xml:space="preserve">do dlažby </t>
  </si>
  <si>
    <t>25,910*1,15*3,033/1000</t>
  </si>
  <si>
    <t>Trubní vedení</t>
  </si>
  <si>
    <t>35</t>
  </si>
  <si>
    <t>812492121</t>
  </si>
  <si>
    <t>Montáž potrubí z trub TBP těsněných pryžovými kroužky otevřený výkop sklon do 20 % DN 1000</t>
  </si>
  <si>
    <t>665255293</t>
  </si>
  <si>
    <t xml:space="preserve">Montáž potrubí z trub betonových hrdlových  v otevřeném výkopu ve sklonu do 20 % z trub těsněných pryžovými kroužky DN 1000</t>
  </si>
  <si>
    <t xml:space="preserve">Poznámka k souboru cen:_x000d_
1. V položkách cen 812 . . -2121 nejsou započteny náklady na dodání těsnících pryžových kroužků. Tyto kroužky se oceňují ve specifikaci, nejsou-li zahrnuty v ceně trub. </t>
  </si>
  <si>
    <t>36</t>
  </si>
  <si>
    <t>592211R021</t>
  </si>
  <si>
    <t>ŽB. trouba patková DN 1000</t>
  </si>
  <si>
    <t>kus</t>
  </si>
  <si>
    <t>1388148424</t>
  </si>
  <si>
    <t>trouba železobetonová patková (mezilehlá)</t>
  </si>
  <si>
    <t>Poznámka k položce:_x000d_
přesná specifikace dle projektu, integrované pryžové těsnění trub, včetně spojovacího materiálu jednotlivých dílců. Trouby musí být schváleny pro použití pro SŽDC. Včetně dopravy</t>
  </si>
  <si>
    <t xml:space="preserve">ŽB Patková </t>
  </si>
  <si>
    <t>37</t>
  </si>
  <si>
    <t>592211R022</t>
  </si>
  <si>
    <t>Šikmá vtoková ŽB. trouba patková DN 1000</t>
  </si>
  <si>
    <t>-2024417793</t>
  </si>
  <si>
    <t>trouba železobetonová patková - šikmá vtoková</t>
  </si>
  <si>
    <t>Poznámka k položce:_x000d_
přesná specifikace dle projektu, integrované pryžové těsnění trub, včetně spojovacího materiálu jednotlivých dílců. Trouba musí být schváleny pro použití pro SŽDC. Včetně dopravy</t>
  </si>
  <si>
    <t>vtoková trouba patková DN 800:</t>
  </si>
  <si>
    <t>38</t>
  </si>
  <si>
    <t>592211R023</t>
  </si>
  <si>
    <t>Šikmá výtoková ŽB. trouba patková DN 1000</t>
  </si>
  <si>
    <t>-433902103</t>
  </si>
  <si>
    <t>trouba železobetonová patková - šikmá výtoková</t>
  </si>
  <si>
    <t>šikmá výtoková trouba patková DN 800:</t>
  </si>
  <si>
    <t>Ostatní konstrukce a práce-bourání</t>
  </si>
  <si>
    <t>39</t>
  </si>
  <si>
    <t>931992121</t>
  </si>
  <si>
    <t>Výplň dilatačních spár z extrudovaného polystyrénu tl 20 mm</t>
  </si>
  <si>
    <t>-1151130867</t>
  </si>
  <si>
    <t xml:space="preserve">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</si>
  <si>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</si>
  <si>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mezi odlážděním a spodní stavbou</t>
  </si>
  <si>
    <t>3,14*1,0*0,27*2</t>
  </si>
  <si>
    <t xml:space="preserve">dilatace v základové podkladní desce  </t>
  </si>
  <si>
    <t xml:space="preserve">2*1,8*0,2 </t>
  </si>
  <si>
    <t>40</t>
  </si>
  <si>
    <t>931994142</t>
  </si>
  <si>
    <t>Těsnění dilatační spáry betonové konstrukce polyuretanovým tmelem do pl 4,0 cm2</t>
  </si>
  <si>
    <t>933616755</t>
  </si>
  <si>
    <t xml:space="preserve">Těsnění spáry betonové konstrukce pásy, profily, tmely  tmelem polyuretanovým spáry dilatační do 4,0 cm2</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</si>
  <si>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</si>
  <si>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3,14*1,0*2</t>
  </si>
  <si>
    <t>41</t>
  </si>
  <si>
    <t>936942211</t>
  </si>
  <si>
    <t>Zhotovení tabulky s letopočtem opravy mostu vložením šablony do bednění</t>
  </si>
  <si>
    <t>1814407774</t>
  </si>
  <si>
    <t>Zhotovení tabulky s letopočtem opravy nebo větší údržby vložením šablony do bednění</t>
  </si>
  <si>
    <t xml:space="preserve">bločkem do dlažby </t>
  </si>
  <si>
    <t>1+1</t>
  </si>
  <si>
    <t>42</t>
  </si>
  <si>
    <t>962021112</t>
  </si>
  <si>
    <t>Bourání mostních zdí a pilířů z kamene</t>
  </si>
  <si>
    <t>807165339</t>
  </si>
  <si>
    <t>Bourání mostních konstrukcí zdiva a pilířů z kamene nebo cihel</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</si>
  <si>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</si>
  <si>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0,64*16*2</t>
  </si>
  <si>
    <t>1,537*2,2</t>
  </si>
  <si>
    <t>43</t>
  </si>
  <si>
    <t>962041211</t>
  </si>
  <si>
    <t>Bourání mostních zdí a pilířů z betonu prostého</t>
  </si>
  <si>
    <t>-2064616587</t>
  </si>
  <si>
    <t>Bourání mostních konstrukcí zdiva a pilířů z prostého betonu</t>
  </si>
  <si>
    <t>1,47*4,6</t>
  </si>
  <si>
    <t>44</t>
  </si>
  <si>
    <t>963051111</t>
  </si>
  <si>
    <t>Bourání mostní nosné konstrukce z ŽB</t>
  </si>
  <si>
    <t>-1706909105</t>
  </si>
  <si>
    <t>Bourání mostních konstrukcí nosných konstrukcí ze železového betonu</t>
  </si>
  <si>
    <t>0,08*16*2</t>
  </si>
  <si>
    <t>0,45*16</t>
  </si>
  <si>
    <t xml:space="preserve">římsy čel </t>
  </si>
  <si>
    <t>0,19*4,6</t>
  </si>
  <si>
    <t>0,125*2,2</t>
  </si>
  <si>
    <t>997</t>
  </si>
  <si>
    <t>Přesun sutě</t>
  </si>
  <si>
    <t>45</t>
  </si>
  <si>
    <t>997013861</t>
  </si>
  <si>
    <t>Poplatek za uložení stavebního odpadu na recyklační skládce (skládkovné) z prostého betonu kód odpadu 17 01 01</t>
  </si>
  <si>
    <t>-226571081</t>
  </si>
  <si>
    <t>Poplatek za uložení stavebního odpadu na recyklační skládce (skládkovné) z prostého betonu zatříděného do Katalogu odpadů pod kódem 17 01 01</t>
  </si>
  <si>
    <t xml:space="preserve">Poznámka k souboru cen:_x000d_
1. Ceny uvedené v souboru cen je doporučeno upravit podle aktuálních cen místně příslušné skládky odpadů. 2. Uložení odpadů neuvedených v souboru cen se oceňuje individuálně. </t>
  </si>
  <si>
    <t>46</t>
  </si>
  <si>
    <t>997013862</t>
  </si>
  <si>
    <t xml:space="preserve">Poplatek za uložení stavebního odpadu na recyklační skládce (skládkovné) z armovaného betonu kód odpadu  17 01 01</t>
  </si>
  <si>
    <t>-1170123365</t>
  </si>
  <si>
    <t>Poplatek za uložení stavebního odpadu na recyklační skládce (skládkovné) z armovaného betonu zatříděného do Katalogu odpadů pod kódem 17 01 01</t>
  </si>
  <si>
    <t>47</t>
  </si>
  <si>
    <t>997013873</t>
  </si>
  <si>
    <t>-1660050173</t>
  </si>
  <si>
    <t>100,472-14,876-26,182</t>
  </si>
  <si>
    <t>48</t>
  </si>
  <si>
    <t>997211511</t>
  </si>
  <si>
    <t>Vodorovná doprava suti po suchu na vzdálenost do 1 km</t>
  </si>
  <si>
    <t>502699177</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</si>
  <si>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</si>
  <si>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</si>
  <si>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49</t>
  </si>
  <si>
    <t>997211519</t>
  </si>
  <si>
    <t>Příplatek ZKD 1 km u vodorovné dopravy suti</t>
  </si>
  <si>
    <t>703987567</t>
  </si>
  <si>
    <t xml:space="preserve">Vodorovná doprava suti nebo vybouraných hmot  suti se složením a hrubým urovnáním, na vzdálenost Příplatek k ceně za každý další i započatý 1 km přes 1 km</t>
  </si>
  <si>
    <t>100,472*14</t>
  </si>
  <si>
    <t>50</t>
  </si>
  <si>
    <t>997211611</t>
  </si>
  <si>
    <t>Nakládání suti na dopravní prostředky pro vodorovnou dopravu</t>
  </si>
  <si>
    <t>-588166461</t>
  </si>
  <si>
    <t xml:space="preserve">Nakládání suti nebo vybouraných hmot  na dopravní prostředky pro vodorovnou dopravu suti</t>
  </si>
  <si>
    <t>i na mezideponii, špatný přístup k objektu:</t>
  </si>
  <si>
    <t>2*100,472</t>
  </si>
  <si>
    <t>998</t>
  </si>
  <si>
    <t>Přesun hmot</t>
  </si>
  <si>
    <t>51</t>
  </si>
  <si>
    <t>998214111</t>
  </si>
  <si>
    <t>Přesun hmot pro mosty montované z dílců ŽB nebo předpjatých v do 20 m</t>
  </si>
  <si>
    <t>950324074</t>
  </si>
  <si>
    <t xml:space="preserve">Přesun hmot pro mosty montované z dílců železobetonových nebo předpjatých  vodorovná dopravní vzdálenost do 100 m výška mostu do 20 m</t>
  </si>
  <si>
    <t xml:space="preserve">Poznámka k souboru cen:_x000d_
1. Počet měrných jednotek se stanoví jako součet všech hmotností na objektu, včetně hmotnosti prefabrikátů oceňovaných ve specifikaci, přestože se jejich vodorovné přemístění oceňuje samostatně cenami souboru cen 922 11-4 . Vodorovné přemístění mostních dílců. </t>
  </si>
  <si>
    <t>52</t>
  </si>
  <si>
    <t>998214191</t>
  </si>
  <si>
    <t>Příplatek k přesunu hmot pro mosty montované z dílců ŽB a předpjatých za zvětšený přesun do 1000 m</t>
  </si>
  <si>
    <t>1359390233</t>
  </si>
  <si>
    <t xml:space="preserve">Přesun hmot pro mosty montované z dílců železobetonových nebo předpjatých  Příplatek k ceně za zvětšený přesun přes vymezenou největší dopravní vzdálenost do 1000 m</t>
  </si>
  <si>
    <t>Poznámka k položce:_x000d_
z důvodu špatného přístupu k objektu (asi po kolejích do žst. Osek nebo k přejezdu P1986 v km 45,845)</t>
  </si>
  <si>
    <t>711</t>
  </si>
  <si>
    <t>Izolace proti vodě, vlhkosti a plynům</t>
  </si>
  <si>
    <t>53</t>
  </si>
  <si>
    <t>711511101</t>
  </si>
  <si>
    <t>Provedení hydroizolace potrubí za studena penetračním nátěrem</t>
  </si>
  <si>
    <t>-1871212118</t>
  </si>
  <si>
    <t xml:space="preserve">Provedení izolace potrubí, nádrží, stok a kanalizačních šachet natěradly a tmely za studena  nátěrem penetračním</t>
  </si>
  <si>
    <t>Poznámka k položce:_x000d_
ve styku se zeminou - Np</t>
  </si>
  <si>
    <t xml:space="preserve">deska + trouba </t>
  </si>
  <si>
    <t>5,466*16,480</t>
  </si>
  <si>
    <t xml:space="preserve">prahy </t>
  </si>
  <si>
    <t>0,795*1,8*2</t>
  </si>
  <si>
    <t>0,6*1,8*2</t>
  </si>
  <si>
    <t>0,795*0,4*2*2</t>
  </si>
  <si>
    <t>54</t>
  </si>
  <si>
    <t>111631500</t>
  </si>
  <si>
    <t>lak penetrační asfaltový</t>
  </si>
  <si>
    <t>522143536</t>
  </si>
  <si>
    <t>Poznámka k položce:_x000d_
Spotřeba 0,3-0,4kg/m2</t>
  </si>
  <si>
    <t>96,374*0,35/1000</t>
  </si>
  <si>
    <t>55</t>
  </si>
  <si>
    <t>711511102</t>
  </si>
  <si>
    <t>Provedení hydroizolace potrubí za studena asfaltovým lakem</t>
  </si>
  <si>
    <t>-902592980</t>
  </si>
  <si>
    <t xml:space="preserve">Provedení izolace potrubí, nádrží, stok a kanalizačních šachet natěradly a tmely za studena  nátěrem lakem asfaltovým</t>
  </si>
  <si>
    <t>Poznámka k položce:_x000d_
ve styku se zeminou - 2x Na</t>
  </si>
  <si>
    <t>96,374*2</t>
  </si>
  <si>
    <t>56</t>
  </si>
  <si>
    <t>111631780</t>
  </si>
  <si>
    <t>lak hydroizolační asfaltový pro izolaci trub</t>
  </si>
  <si>
    <t>-562442611</t>
  </si>
  <si>
    <t>Poznámka k položce:_x000d_
Spotřeba: 0,3-0,5 kg/m2</t>
  </si>
  <si>
    <t>192,748*0,4/1000</t>
  </si>
  <si>
    <t>57</t>
  </si>
  <si>
    <t>998711101</t>
  </si>
  <si>
    <t>Přesun hmot tonážní pro izolace proti vodě, vlhkosti a plynům v objektech výšky do 6 m</t>
  </si>
  <si>
    <t>1215982567</t>
  </si>
  <si>
    <t xml:space="preserve">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</si>
  <si>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</si>
  <si>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58</t>
  </si>
  <si>
    <t>998711193</t>
  </si>
  <si>
    <t>Příplatek k přesunu hmot tonážní 711 za zvětšený přesun do 500 m</t>
  </si>
  <si>
    <t>741524055</t>
  </si>
  <si>
    <t xml:space="preserve">Přesun hmot pro izolace proti vodě, vlhkosti a plynům  stanovený z hmotnosti přesunovaného materiálu Příplatek k cenám za zvětšený přesun přes vymezenou největší dopravní vzdálenost do 500 m</t>
  </si>
  <si>
    <t xml:space="preserve">002 - km 46,306 - svršek </t>
  </si>
  <si>
    <t>5 - Komunikace</t>
  </si>
  <si>
    <t>OST - Ostatní</t>
  </si>
  <si>
    <t>VRN - Vedlejší rozpočtové náklady</t>
  </si>
  <si>
    <t>Komunikace</t>
  </si>
  <si>
    <t>5905023030</t>
  </si>
  <si>
    <t>Úprava povrchu stezky rozprostřením štěrkodrtě přes 5 do 10 cm</t>
  </si>
  <si>
    <t>Sborník UOŽI 01 2019</t>
  </si>
  <si>
    <t>-1909844545</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</si>
  <si>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 její doplnění a rozprostření.</t>
  </si>
  <si>
    <t>Poznámka k souboru cen:_x000d_
1. V cenách jsou započteny náklady na rozprostření a urovnání kameniva včetně zhutnění povrchu stezky. Platí pro nový i stávající stav. 2. V cenách nejsou obsaženy náklady na dodávku drtě její doplnění a rozprostření.</t>
  </si>
  <si>
    <t>vlevo:</t>
  </si>
  <si>
    <t>0,85*10</t>
  </si>
  <si>
    <t xml:space="preserve">vpravo </t>
  </si>
  <si>
    <t>0,66*10</t>
  </si>
  <si>
    <t>5905025010</t>
  </si>
  <si>
    <t>Doplnění stezky štěrkodrtí ojediněle ručně</t>
  </si>
  <si>
    <t>2016791698</t>
  </si>
  <si>
    <t>Doplnění stezky štěrkodrtí ojediněle ručně. Poznámka: 1. V cenách jsou započteny náklady na doplnění kameniva stezky ojediněle ručně z vozíku nebo souvisle mechanizací z vozíků nebo železničních vozů. 2. V cenách nejsou obsaženy náklady na dodávku kameniva.</t>
  </si>
  <si>
    <t>Poznámka k souboru cen:_x000d_
1. V cenách jsou započteny náklady na doplnění kameniva stezky ojediněle ručně z vozíku nebo souvisle mechanizací z vozíků nebo železničních vozů. 2. V cenách nejsou obsaženy náklady na dodávku kameniva.</t>
  </si>
  <si>
    <t>15,10*0,1</t>
  </si>
  <si>
    <t>5955101025</t>
  </si>
  <si>
    <t>Kamenivo drcené drť frakce 4/8</t>
  </si>
  <si>
    <t>-1055286176</t>
  </si>
  <si>
    <t>1,510*1,6</t>
  </si>
  <si>
    <t>5905055010</t>
  </si>
  <si>
    <t>Odstranění stávajícího kolejového lože odtěžením v koleji</t>
  </si>
  <si>
    <t>2138316675</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</si>
  <si>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</si>
  <si>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 2. Položka se použije v případech, kdy se nové KL nezřizuje.</t>
  </si>
  <si>
    <t>na propustku, kolej vpravo, v délce 8 m:</t>
  </si>
  <si>
    <t>1,896*8</t>
  </si>
  <si>
    <t>5905060010</t>
  </si>
  <si>
    <t>Zřízení nového kolejového lože v koleji</t>
  </si>
  <si>
    <t>-881639823</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</si>
  <si>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</si>
  <si>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</si>
  <si>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 xml:space="preserve">Poznámka k položce:_x000d_
Včetně hutnění kolejového lože po vrstvách. </t>
  </si>
  <si>
    <t>2,4*8</t>
  </si>
  <si>
    <t>5955101000</t>
  </si>
  <si>
    <t>Kamenivo drcené štěrk frakce 31,5/63 třídy BI</t>
  </si>
  <si>
    <t>1823757422</t>
  </si>
  <si>
    <t>pro zpětné zřízení KL na propustku, kolej vpravo:</t>
  </si>
  <si>
    <t>19,200*1,712</t>
  </si>
  <si>
    <t>5906005125</t>
  </si>
  <si>
    <t>Ruční výměna pražce v KL otevřeném pražec betonový příčný vystrojený</t>
  </si>
  <si>
    <t>-203690440</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</si>
  <si>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</si>
  <si>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souboru cen:_x000d_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</si>
  <si>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vytáhnutí pražce do boku a a po výměně štěrku KL zpětné osazení pražce, včetně ručního podbití ve výluce</t>
  </si>
  <si>
    <t>na propustku, kolej vpravo, v dl. 8 m:</t>
  </si>
  <si>
    <t>5907015040</t>
  </si>
  <si>
    <t>Ojedinělá výměna kolejnic stávající upevnění tv. S49 rozdělení "d"</t>
  </si>
  <si>
    <t>-389273607</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</si>
  <si>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</si>
  <si>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</si>
  <si>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položce:_x000d_
Staré kolejnice odveze zadavatel (ST Most) včetně dodání nových kolejnic na propustek.</t>
  </si>
  <si>
    <t>na propustku, kolej vpravo:</t>
  </si>
  <si>
    <t>5907050020</t>
  </si>
  <si>
    <t>Dělení kolejnic řezáním nebo rozbroušením tv. S49</t>
  </si>
  <si>
    <t>2033327345</t>
  </si>
  <si>
    <t>Dělení kolejnic řezáním nebo rozbroušením tv. S49. Poznámka: 1. V cenách jsou započteny náklady na manipulaci podložení, označení a provedení řezu kolejnice.</t>
  </si>
  <si>
    <t>Poznámka k souboru cen:_x000d_
1. V cenách jsou započteny náklady na manipulaci podložení, označení a provedení řezu kolejnice.</t>
  </si>
  <si>
    <t>2+2</t>
  </si>
  <si>
    <t>5909010030</t>
  </si>
  <si>
    <t>Ojedinělé ruční podbití pražců příčných betonových</t>
  </si>
  <si>
    <t>221674904</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</si>
  <si>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</si>
  <si>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Poznámka k souboru cen:_x000d_
1. V cenách jsou započteny náklady na podbití pražce oboustranně v otevřeném i zapuštěném KL, odstranění kameniva, zdvih, ruční podbití, úprava profilu KL a případná úprava snížení pod patou kolejnice.</t>
  </si>
  <si>
    <t>Poznámka k položce:_x000d_
provést cca 2-3 měsíce po nepřetržité výluce</t>
  </si>
  <si>
    <t>5910020130</t>
  </si>
  <si>
    <t>Svařování kolejnic termitem plný předehřev standardní spára svar jednotlivý tv. S49</t>
  </si>
  <si>
    <t>svar</t>
  </si>
  <si>
    <t>2045905971</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</si>
  <si>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</si>
  <si>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</si>
  <si>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5912060020</t>
  </si>
  <si>
    <t>Demontáž zajišťovací značky samostatné hřeb</t>
  </si>
  <si>
    <t>-256485002</t>
  </si>
  <si>
    <t>Demontáž zajišťovací značky samostatné hřeb. Poznámka: 1. V cenách jsou započteny náklady na demontáž součástí značky, úpravu a urovnání terénu.</t>
  </si>
  <si>
    <t>Poznámka k souboru cen:_x000d_
1. V cenách jsou započteny náklady na demontáž součástí značky, úpravu a urovnání terénu.</t>
  </si>
  <si>
    <t>Poznámka k položce:_x000d_
provést po dohodě se SŽG, ZZ č. 7</t>
  </si>
  <si>
    <t>vlevo na římse propustku (čelo včetně římsy bude nové):</t>
  </si>
  <si>
    <t>5912065020</t>
  </si>
  <si>
    <t>Montáž zajišťovací značky samostatné hřeb</t>
  </si>
  <si>
    <t>1116846599</t>
  </si>
  <si>
    <t>Montáž zajišťovací značky samostatné hřeb. Poznámka: 1. V cenách jsou započteny náklady na montáž součástí značky včetně zemních prací a úpravy terénu. 2. V cenách nejsou obsaženy náklady na dodávku materiálu.</t>
  </si>
  <si>
    <t>Poznámka k souboru cen:_x000d_
1. V cenách jsou započteny náklady na montáž součástí značky včetně zemních prací a úpravy terénu. 2. V cenách nejsou obsaženy náklady na dodávku materiálu.</t>
  </si>
  <si>
    <t>Poznámka k položce:_x000d_
včetně zaměření, provést po dohodě se SŽG, ZZ č. 7</t>
  </si>
  <si>
    <t>vlevo na římsu nového čela propustku:</t>
  </si>
  <si>
    <t>OST</t>
  </si>
  <si>
    <t>Ostatní</t>
  </si>
  <si>
    <t>9902100100</t>
  </si>
  <si>
    <t xml:space="preserve">Doprava dodávek zhotovitele, dodávek objednatele nebo výzisku mechanizací přes 3,5 t sypanin  do 10 km</t>
  </si>
  <si>
    <t>512</t>
  </si>
  <si>
    <t>1653572795</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</si>
  <si>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</si>
  <si>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</si>
  <si>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odtěžený štěrk z KL k uložení dle pokynu KRONOSPANu:</t>
  </si>
  <si>
    <t>15,168*1,8</t>
  </si>
  <si>
    <t>nové kamenivo (např. z kamenolomu Všechlapy, Teplice, 10km):</t>
  </si>
  <si>
    <t>Vedlejší rozpočtové náklady</t>
  </si>
  <si>
    <t>021211001</t>
  </si>
  <si>
    <t>Průzkumné práce pro opravy Doplňující laboratorní rozbor kontaminace zeminy nebo kol. lože</t>
  </si>
  <si>
    <t>-308419189</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</si>
  <si>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</si>
  <si>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Poznámka k souboru cen:_x000d_
V ceně jsou započteny náklady na doplňující rozbor kameniva nebo KL pro objasnění kontaminace ropnými látkami akreditovanou laboratoří včetně vyhodnocení a předání zprávy o výsledku.</t>
  </si>
  <si>
    <t>u odtěženého štěrku z KL k odvozu k recyklaci:</t>
  </si>
  <si>
    <t>002 - VRN</t>
  </si>
  <si>
    <t xml:space="preserve">    VRN1 - Průzkumné, geodetické a projektové práce</t>
  </si>
  <si>
    <t xml:space="preserve">    VRN3 - Zařízení staveniště</t>
  </si>
  <si>
    <t xml:space="preserve">    VRN4 - Inženýrská činnost</t>
  </si>
  <si>
    <t xml:space="preserve">    VRN6 - Územní vlivy</t>
  </si>
  <si>
    <t>VRN1</t>
  </si>
  <si>
    <t>Průzkumné, geodetické a projektové práce</t>
  </si>
  <si>
    <t>012002000</t>
  </si>
  <si>
    <t>Geodetické práce</t>
  </si>
  <si>
    <t>kpl</t>
  </si>
  <si>
    <t>1024</t>
  </si>
  <si>
    <t>-1729036262</t>
  </si>
  <si>
    <t>Poznámka k položce:_x000d_
Vytyčení dotčených inženýrských sítí včetně zajištění dohledu správce sítí při provádění stavebních prací v blízkosti sítí - 2 trasy podél koleje.</t>
  </si>
  <si>
    <t>013002000</t>
  </si>
  <si>
    <t>Projektové práce</t>
  </si>
  <si>
    <t>-281203776</t>
  </si>
  <si>
    <t>Poznámka k položce:_x000d_
Zpracování dokumentace skutečného provedení stavby - 2x (v trvalém tisku i digitálně) s využitím železničního bodového pole a po projednání a schválení SŽG</t>
  </si>
  <si>
    <t>VRN3</t>
  </si>
  <si>
    <t>Zařízení staveniště</t>
  </si>
  <si>
    <t>030001000</t>
  </si>
  <si>
    <t>-199713957</t>
  </si>
  <si>
    <t>Poznámka k položce:_x000d_
dodávky vody a energie, příjezdové komunikace včetně příp. omezení provozu a dopravního značení, příp. pronájmy pozemků, střežení pracoviště, uvedení pozemků do původního stavu, včetně přípravy a likvidace staveniště.</t>
  </si>
  <si>
    <t>VRN4</t>
  </si>
  <si>
    <t>Inženýrská činnost</t>
  </si>
  <si>
    <t>043134000</t>
  </si>
  <si>
    <t>Zkoušky zatěžovací</t>
  </si>
  <si>
    <t>1016079823</t>
  </si>
  <si>
    <t>Poznámka k položce:_x000d_
statická zatěžovací zkouška pláně</t>
  </si>
  <si>
    <t>u koleje vlevo - pod podkladní vrstvou ze ŠD tl. 250 mm:</t>
  </si>
  <si>
    <t>u koleje vpravo - pod kolejovým ložem:</t>
  </si>
  <si>
    <t>VRN6</t>
  </si>
  <si>
    <t>Územní vlivy</t>
  </si>
  <si>
    <t>060001000</t>
  </si>
  <si>
    <t>427110774</t>
  </si>
  <si>
    <t xml:space="preserve">002 - Oprava propustku v km 49,915 </t>
  </si>
  <si>
    <t xml:space="preserve">001 - km  49,915 - propustek </t>
  </si>
  <si>
    <t>1167875099</t>
  </si>
  <si>
    <t>10*5*2</t>
  </si>
  <si>
    <t>1524282104</t>
  </si>
  <si>
    <t>100*0,02</t>
  </si>
  <si>
    <t>1317295449</t>
  </si>
  <si>
    <t>2119016060</t>
  </si>
  <si>
    <t>-1307831953</t>
  </si>
  <si>
    <t>16,615*1,15</t>
  </si>
  <si>
    <t>12,925*1,15</t>
  </si>
  <si>
    <t>5124193</t>
  </si>
  <si>
    <t>Poznámka k položce:_x000d_
Demontáž žel. svršku včetně odtěžení kolejového lože a výkopy pro konstrukční a podkladní vrstvu pod KL budou provedeny v rámci investiční akce.</t>
  </si>
  <si>
    <t>31,506*((21,845+5,030)/2)</t>
  </si>
  <si>
    <t>1,156*3,6</t>
  </si>
  <si>
    <t>1,106*3,6</t>
  </si>
  <si>
    <t>opěra</t>
  </si>
  <si>
    <t>1,95*22,635*-1</t>
  </si>
  <si>
    <t>1,8*3,8*-1</t>
  </si>
  <si>
    <t>2,130*3,8*-1</t>
  </si>
  <si>
    <t>0,5*0,25*22,635*2*-1</t>
  </si>
  <si>
    <t>0,5*22,635*-1</t>
  </si>
  <si>
    <t>12,780*14,050*0,45*-1</t>
  </si>
  <si>
    <t>-629697754</t>
  </si>
  <si>
    <t>-1460885810</t>
  </si>
  <si>
    <t>274,655-(267,111*0,5)</t>
  </si>
  <si>
    <t>-788841145</t>
  </si>
  <si>
    <t>Poznámka k položce:_x000d_
např. skládka CELIO a.s. Livínov, 11 km</t>
  </si>
  <si>
    <t>141,100*1</t>
  </si>
  <si>
    <t>1757754761</t>
  </si>
  <si>
    <t>141,100*2</t>
  </si>
  <si>
    <t>1961684707</t>
  </si>
  <si>
    <t xml:space="preserve">Poznámka k položce:_x000d_
Hutněný zásyp nenamrzavou a propustnou zeminou - směsnou zeminou (50% štěrkodrť + původní zemina)_x000d_.  ze ŠD tl. 250 mm pod kolejovým ložem včetně geotextilie a výztužné geomříže bude provedena z investiční akce včetně veškerých svrškových prací.</t>
  </si>
  <si>
    <t>obsyp trub do úrovně spodní části konstrukční vrstvy ze ŠD pod kolejovým ložem:</t>
  </si>
  <si>
    <t>19,878*((21,845+5,030)/2)</t>
  </si>
  <si>
    <t>-1289672524</t>
  </si>
  <si>
    <t>267,111*1,6*0,5</t>
  </si>
  <si>
    <t>-1444718287</t>
  </si>
  <si>
    <t>-976917469</t>
  </si>
  <si>
    <t>33,971*0,06</t>
  </si>
  <si>
    <t>-1801095176</t>
  </si>
  <si>
    <t>-920201878</t>
  </si>
  <si>
    <t>-1791421140</t>
  </si>
  <si>
    <t>2,5*20,845*0,1</t>
  </si>
  <si>
    <t>-436819105</t>
  </si>
  <si>
    <t xml:space="preserve">základová deska pod rámy </t>
  </si>
  <si>
    <t>2,5*21,850*0,2</t>
  </si>
  <si>
    <t>-60949905</t>
  </si>
  <si>
    <t>0,2*21,850*2</t>
  </si>
  <si>
    <t>2,5*0,2*2</t>
  </si>
  <si>
    <t>1157958586</t>
  </si>
  <si>
    <t>-736273250</t>
  </si>
  <si>
    <t>335/1000</t>
  </si>
  <si>
    <t>204465970</t>
  </si>
  <si>
    <t>0,8*0,5*3,6*2</t>
  </si>
  <si>
    <t>0,4*0,3*1,8</t>
  </si>
  <si>
    <t>0,4*0,3*1,4</t>
  </si>
  <si>
    <t>-385158931</t>
  </si>
  <si>
    <t>0,8*3,6*2*2</t>
  </si>
  <si>
    <t>0,8*0,5*2*2</t>
  </si>
  <si>
    <t>0,4*1,8*2</t>
  </si>
  <si>
    <t>0,4*1,4*2</t>
  </si>
  <si>
    <t>0,4*0,3*2*2</t>
  </si>
  <si>
    <t>725484825</t>
  </si>
  <si>
    <t>317321118</t>
  </si>
  <si>
    <t>Mostní římsy ze ŽB C 30/37</t>
  </si>
  <si>
    <t>-1503833417</t>
  </si>
  <si>
    <t xml:space="preserve">Římsy ze železového betonu  C 30/37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</si>
  <si>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</si>
  <si>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0,3*0,475*1,6*2</t>
  </si>
  <si>
    <t>0,3*0,475*1,165*2*2</t>
  </si>
  <si>
    <t>317353121</t>
  </si>
  <si>
    <t>Bednění mostních říms všech tvarů - zřízení</t>
  </si>
  <si>
    <t>-624933409</t>
  </si>
  <si>
    <t xml:space="preserve">Bednění mostní římsy  zřízení všech tvarů</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</si>
  <si>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</si>
  <si>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 xml:space="preserve">rovná římsa </t>
  </si>
  <si>
    <t>(0,09+0,1+0,3+0,165)*1,6*2</t>
  </si>
  <si>
    <t>šikmá římsa 2 kusy</t>
  </si>
  <si>
    <t>(0,31+0,1+0,3)*1,164*2*2</t>
  </si>
  <si>
    <t>0,4*0,31*4</t>
  </si>
  <si>
    <t>317353221</t>
  </si>
  <si>
    <t>Bednění mostních říms všech tvarů - odstranění</t>
  </si>
  <si>
    <t>-532103458</t>
  </si>
  <si>
    <t xml:space="preserve">Bednění mostní římsy  odstranění všech tvarů</t>
  </si>
  <si>
    <t>317361116</t>
  </si>
  <si>
    <t>Výztuž mostních říms z betonářské oceli 10 505</t>
  </si>
  <si>
    <t>-1705621624</t>
  </si>
  <si>
    <t xml:space="preserve">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</si>
  <si>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</si>
  <si>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57,38/1000</t>
  </si>
  <si>
    <t>259411617</t>
  </si>
  <si>
    <t>389121112</t>
  </si>
  <si>
    <t>Osazení dílců rámové konstrukce propustků a podchodů hmotnosti do 10 t</t>
  </si>
  <si>
    <t>678763087</t>
  </si>
  <si>
    <t xml:space="preserve">Osazení dílců rámové konstrukce propustků a podchodů  hmotnosti jednotlivě přes 5 do 10 t</t>
  </si>
  <si>
    <t xml:space="preserve">Poznámka k souboru cen:_x000d_
1. Osazení plastových a ocelových propustků je oceněno v katalogu 822-1 Komunikace pozemní a letiště. 2. V cenách jsou započteny i náklady na rozměření a vytýčení obrysu rámové konstrukce přesýpaných mostních objektů, uložení dílců na základovou desku jeřábem s rektifikací dílce a montážní spojení do doby zmonolitnění. 3. V cenách nejsou započteny náklady na: a) dílce rámové konstrukce otevřeného nebo uzavřeného profilu, tyto se oceňují ve specifikaci, b) vnitrostaveništní přesuny dílců, tyto se oceňují souborem cen 992 11-4 . Vodorovné přemístění mostních dílců, c) výztuž doplňkovou spár, výztuž se oceňuje souborem cen 389 36-10 Doplňující výztuž prefabrikovaných konstrukcí, d) betonáž základové desky, tyto se oceňují souborem cen 421 32-11 Mostní železobetonové nosné konstrukce deskové nebo klenbové, trámové, ostatní, e) bednění a betonáž spár dílců, tyto se oceňují souborem cen 389 38-11 Doplňková betonáž malého rozsahu včetně bednění, f) izolaci spár vnějších, izolace se oceňuje souborem cen 931 99-41 Těsnění spáry pásy, profily a tmely, g) hydraulické zasouvání osazeného otevřeného rámu po kolejnici do konečné pozice v otevřené stavební jámě, které je nutno ocenit dle nákladů nutných na požadovanou technologii. </t>
  </si>
  <si>
    <t>9+1+1</t>
  </si>
  <si>
    <t>593R00004</t>
  </si>
  <si>
    <t xml:space="preserve">propust rámová SV 1600/1200mm dl. 2000 mm </t>
  </si>
  <si>
    <t>1960616156</t>
  </si>
  <si>
    <t>propusť rámová RŽP-T mezilehlá</t>
  </si>
  <si>
    <t xml:space="preserve">Poznámka k položce:_x000d_
prafabrikát  dle TZ schválený pro SŽDC včetně dopravy na stavbu</t>
  </si>
  <si>
    <t>593R00006</t>
  </si>
  <si>
    <t xml:space="preserve">propust rámová vtokové šikmá SV 1600/1200mm </t>
  </si>
  <si>
    <t>-1129827209</t>
  </si>
  <si>
    <t>propusť rámová RŽP-T</t>
  </si>
  <si>
    <t xml:space="preserve">Poznámka k položce:_x000d_
prefabrikát  dle PS schválený pro SŽDC včetně seříznutí od výrobce (s ponecháním spřahující výztuže pro napojení monolitické římsy) a včetně dopravy na stavbu</t>
  </si>
  <si>
    <t>593R00005</t>
  </si>
  <si>
    <t xml:space="preserve">propust rámová koncová šikmá SV 16000/1200mm </t>
  </si>
  <si>
    <t>-1996097541</t>
  </si>
  <si>
    <t>1628783334</t>
  </si>
  <si>
    <t>20,85*2,5</t>
  </si>
  <si>
    <t>1612910855</t>
  </si>
  <si>
    <t>836527892</t>
  </si>
  <si>
    <t>0,5*1,8</t>
  </si>
  <si>
    <t>0,311*1,8</t>
  </si>
  <si>
    <t>-1015437987</t>
  </si>
  <si>
    <t>-1498402510</t>
  </si>
  <si>
    <t>33,971*1,3*3,033/1000</t>
  </si>
  <si>
    <t>-2010349501</t>
  </si>
  <si>
    <t>(1,6+1,6+1,6)*2*0,27</t>
  </si>
  <si>
    <t>1557194927</t>
  </si>
  <si>
    <t>(1,6+1,6+1,6)*2</t>
  </si>
  <si>
    <t>-326111851</t>
  </si>
  <si>
    <t xml:space="preserve">na nové římsy, včetně zhotovení 1x základního PKO nátěru výztuže u vlysu s letopočtem s ručním očištěním kartáčem: </t>
  </si>
  <si>
    <t>1962116345</t>
  </si>
  <si>
    <t>1,95*22,635</t>
  </si>
  <si>
    <t>1,8*3,8</t>
  </si>
  <si>
    <t>2,130*3,8</t>
  </si>
  <si>
    <t xml:space="preserve">křídla </t>
  </si>
  <si>
    <t>2,331*0,8*2</t>
  </si>
  <si>
    <t>1,25*0,8*2</t>
  </si>
  <si>
    <t>1733745542</t>
  </si>
  <si>
    <t>0,5*0,25*22,635*2</t>
  </si>
  <si>
    <t>0,5*22,635</t>
  </si>
  <si>
    <t>0,5*0,25*3,8*2</t>
  </si>
  <si>
    <t>1514849508</t>
  </si>
  <si>
    <t>964498744</t>
  </si>
  <si>
    <t>204,382-43,025</t>
  </si>
  <si>
    <t>-672221210</t>
  </si>
  <si>
    <t>402558115</t>
  </si>
  <si>
    <t>204,382*10</t>
  </si>
  <si>
    <t>816859044</t>
  </si>
  <si>
    <t>1805126888</t>
  </si>
  <si>
    <t>Poznámka k položce:_x000d_
dobrý přístup, před přejezdem P1987 v km 49,972</t>
  </si>
  <si>
    <t>-1494781732</t>
  </si>
  <si>
    <t xml:space="preserve">deska + rám </t>
  </si>
  <si>
    <t>6,8*21,850</t>
  </si>
  <si>
    <t>0,8*2,6*2*2</t>
  </si>
  <si>
    <t>1913885105</t>
  </si>
  <si>
    <t>158,5*0,35/1000</t>
  </si>
  <si>
    <t>1967970055</t>
  </si>
  <si>
    <t>158,5*2</t>
  </si>
  <si>
    <t>307045248</t>
  </si>
  <si>
    <t>317,000*0,4/1000</t>
  </si>
  <si>
    <t>-1082200148</t>
  </si>
  <si>
    <t xml:space="preserve">002 - VRN </t>
  </si>
  <si>
    <t>-1684585618</t>
  </si>
  <si>
    <t>Poznámka k položce:_x000d_
Vytyčení dotčených inženýrských sítí včetně zajištění dohledu správce sítí při provádění stavebních prací v blízkosti sítí - 1 trasa podél koleje.</t>
  </si>
  <si>
    <t>-24066469</t>
  </si>
  <si>
    <t>7003706</t>
  </si>
  <si>
    <t>Poznámka k položce:_x000d_
dodávky vody a energie, příjezdové komunikace včetně příp. omezení provozu a dopravního značení, příp. pronájmy pozemků, střežení pracoviště, uvedení pozemků do původního stavu, včetně přípravy a likvidace staveniště._x000d_
dobrý přístup, před přejezdem P1987 v km 49,972</t>
  </si>
  <si>
    <t>-381292605</t>
  </si>
  <si>
    <t>pod konstrukční a ochrannou vrstvou ze ŠD tl. 200 mm:</t>
  </si>
  <si>
    <t xml:space="preserve">003 - Oprava propustku v km 52,333 </t>
  </si>
  <si>
    <t>001 - km 52,333 - propustek</t>
  </si>
  <si>
    <t>111251102</t>
  </si>
  <si>
    <t>Odstranění křovin a stromů průměru kmene do 100 mm i s kořeny sklonu terénu do 1:5 z celkové plochy přes 100 do 500 m2 strojně</t>
  </si>
  <si>
    <t>1585976532</t>
  </si>
  <si>
    <t>Odstranění křovin a stromů s odstraněním kořenů strojně průměru kmene do 100 mm v rovině nebo ve svahu sklonu terénu do 1:5, při celkové ploše přes 100 do 500 m2</t>
  </si>
  <si>
    <t>15*13</t>
  </si>
  <si>
    <t>15*12</t>
  </si>
  <si>
    <t>-1889831642</t>
  </si>
  <si>
    <t>375*0,01</t>
  </si>
  <si>
    <t>115001105</t>
  </si>
  <si>
    <t>Převedení vody potrubím DN do 600</t>
  </si>
  <si>
    <t>368653081</t>
  </si>
  <si>
    <t>Převedení vody potrubím průměru DN přes 300 do 600</t>
  </si>
  <si>
    <t>Poznámka k položce:_x000d_
včetně čerpací jímky a čerpání</t>
  </si>
  <si>
    <t>119001421</t>
  </si>
  <si>
    <t>Dočasné zajištění kabelů a kabelových tratí ze 3 volně ložených kabelů</t>
  </si>
  <si>
    <t>154625626</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</si>
  <si>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</si>
  <si>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 xml:space="preserve">vhodné podepření při vyvěšení, včetně přeložení do projektované polohy (bez přerušení vedení), SSZT SŽDC: </t>
  </si>
  <si>
    <t>18,460</t>
  </si>
  <si>
    <t>121151113</t>
  </si>
  <si>
    <t>Sejmutí ornice plochy do 500 m2 tl vrstvy do 200 mm strojně</t>
  </si>
  <si>
    <t>1699138435</t>
  </si>
  <si>
    <t>Sejmutí ornice strojně při souvislé ploše přes 100 do 500 m2, tl. vrstvy do 200 mm</t>
  </si>
  <si>
    <t>Poznámka k položce:_x000d_
tl. ornice 0,15 m</t>
  </si>
  <si>
    <t>122252503</t>
  </si>
  <si>
    <t>Odkopávky a prokopávky nezapažené pro spodní stavbu železnic v hornině třídy těžitelnosti I, skupiny 3 objem do 5000 m3 strojně</t>
  </si>
  <si>
    <t>-1378946043</t>
  </si>
  <si>
    <t>Odkopávky a prokopávky nezapažené pro spodní stavbu železnic strojně v hornině třídy těžitelnosti I skupiny 3 přes 1 000 do 5 000 m3</t>
  </si>
  <si>
    <t>Poznámka k položce:_x000d_
Demontáž žel. svršku včetně odtěžení kolejového lože a výkopy pro podkladní vrstvu pod KL budou provedeny v rámci investiční akce.</t>
  </si>
  <si>
    <t xml:space="preserve">pro troubu včetně čerpací jimky </t>
  </si>
  <si>
    <t>70,71*((10,800+22,200)/2)</t>
  </si>
  <si>
    <t xml:space="preserve">ubourání části opěr </t>
  </si>
  <si>
    <t>1,12*18,92*-1</t>
  </si>
  <si>
    <t>čela</t>
  </si>
  <si>
    <t>1,29*1,290*2*-1</t>
  </si>
  <si>
    <t>2,9*0,8*2*-1</t>
  </si>
  <si>
    <t>1,84*0,8*2*-1</t>
  </si>
  <si>
    <t xml:space="preserve">klenba </t>
  </si>
  <si>
    <t>1,17*11,905*-1</t>
  </si>
  <si>
    <t xml:space="preserve">NK zabetonované nosníky </t>
  </si>
  <si>
    <t>1,3*(4,620+2,4)*0,2*-1</t>
  </si>
  <si>
    <t>(4,620+2,4)*0,3*1*2*-1</t>
  </si>
  <si>
    <t>5*19*0,25*-1</t>
  </si>
  <si>
    <t>1712284392</t>
  </si>
  <si>
    <t>598233300</t>
  </si>
  <si>
    <t xml:space="preserve">SSZT SŽDC </t>
  </si>
  <si>
    <t>18,460*0,5*0,8</t>
  </si>
  <si>
    <t>162751115</t>
  </si>
  <si>
    <t>Vodorovné přemístění do 8000 m výkopku/sypaniny z horniny třídy těžitelnosti I, skupiny 1 až 3</t>
  </si>
  <si>
    <t>-2127132989</t>
  </si>
  <si>
    <t>Vodorovné přemístění výkopku nebo sypaniny po suchu na obvyklém dopravním prostředku, bez naložení výkopku, avšak se složením bez rozhrnutí z horniny třídy těžitelnosti I skupiny 1 až 3 na vzdálenost přes 7 000 do 8 000 m</t>
  </si>
  <si>
    <t>Poznámka k položce:_x000d_
např. skládka CELIO a.s. Livínov, 8 km</t>
  </si>
  <si>
    <t>1090,897-(1080,100*0,5)</t>
  </si>
  <si>
    <t>697080018</t>
  </si>
  <si>
    <t>550,847*2</t>
  </si>
  <si>
    <t>1568762249</t>
  </si>
  <si>
    <t>Poznámka k položce:_x000d_
Hutněný zásyp nenamrzavou a propustnou zeminou - směsnou zeminou (50% štěrkodrť + původní zemina)_x000d_. Podkladní vrstva ze ŠD tl. 250 mm pod kolejovým ložem včetně geotextilie a výztužné geomříže bude provedena z investiční akce včetně veškerých svrškových prací.</t>
  </si>
  <si>
    <t>66,9*((10,800+22,200)/2)</t>
  </si>
  <si>
    <t>odpočet podkladní vrstvy ze ŠD tl. 250 mm pod kolejovým ložem (bude provedeno z investiční akce):</t>
  </si>
  <si>
    <t>833255915</t>
  </si>
  <si>
    <t>1080,100*1,6*0,5</t>
  </si>
  <si>
    <t>-559091483</t>
  </si>
  <si>
    <t>-655007930</t>
  </si>
  <si>
    <t>375*0,06</t>
  </si>
  <si>
    <t>1437336228</t>
  </si>
  <si>
    <t>182351123</t>
  </si>
  <si>
    <t>Rozprostření ornice pl do 500 m2 ve svahu přes 1:5 tl vrstvy do 200 mm strojně</t>
  </si>
  <si>
    <t>-150021093</t>
  </si>
  <si>
    <t>Rozprostření a urovnání ornice ve svahu sklonu přes 1:5 strojně při souvislé ploše přes 100 do 500 m2, tl. vrstvy do 200 mm</t>
  </si>
  <si>
    <t>-777037145</t>
  </si>
  <si>
    <t xml:space="preserve">mezi opěry </t>
  </si>
  <si>
    <t>0,15*22</t>
  </si>
  <si>
    <t xml:space="preserve">pod prahy </t>
  </si>
  <si>
    <t>0,49*2,1*0,1*2</t>
  </si>
  <si>
    <t>-2024211050</t>
  </si>
  <si>
    <t>16,15</t>
  </si>
  <si>
    <t xml:space="preserve">zesílení základu </t>
  </si>
  <si>
    <t>2,20</t>
  </si>
  <si>
    <t xml:space="preserve">odpočet prahy </t>
  </si>
  <si>
    <t>0,7*0,4*2,1*-2</t>
  </si>
  <si>
    <t>1659590676</t>
  </si>
  <si>
    <t>0,3*22,795*2</t>
  </si>
  <si>
    <t>0,3*2,1*2</t>
  </si>
  <si>
    <t>(0,5+0,29)*2,4*2*2</t>
  </si>
  <si>
    <t>541783099</t>
  </si>
  <si>
    <t>1524463010</t>
  </si>
  <si>
    <t>z přílohy 6</t>
  </si>
  <si>
    <t>437,358/1000</t>
  </si>
  <si>
    <t>-378753576</t>
  </si>
  <si>
    <t>805,8/1000</t>
  </si>
  <si>
    <t>1951141881</t>
  </si>
  <si>
    <t>0,7*0,4*2,1*2</t>
  </si>
  <si>
    <t>0,4*0,3*7,0</t>
  </si>
  <si>
    <t>-1336231292</t>
  </si>
  <si>
    <t xml:space="preserve">práh na výtoku a vtoku </t>
  </si>
  <si>
    <t>0,7*2,1*2*2</t>
  </si>
  <si>
    <t>0,7*0,4*2*2</t>
  </si>
  <si>
    <t>0,4*7,0*2</t>
  </si>
  <si>
    <t>0,4*0,3*2</t>
  </si>
  <si>
    <t>434098215</t>
  </si>
  <si>
    <t>1019328246</t>
  </si>
  <si>
    <t>211178026</t>
  </si>
  <si>
    <t>2,4*22</t>
  </si>
  <si>
    <t>677708487</t>
  </si>
  <si>
    <t>-296921505</t>
  </si>
  <si>
    <t>22,87*1,15</t>
  </si>
  <si>
    <t>21,82*1,15</t>
  </si>
  <si>
    <t>-1679127908</t>
  </si>
  <si>
    <t>51,394*1,15*4,44/1000</t>
  </si>
  <si>
    <t>812522121</t>
  </si>
  <si>
    <t>Montáž potrubí z trub TBP těsněných pryžovými kroužky otevřený výkop sklon do 20 % DN 1200</t>
  </si>
  <si>
    <t>-253993069</t>
  </si>
  <si>
    <t xml:space="preserve">Montáž potrubí z trub betonových hrdlových  v otevřeném výkopu ve sklonu do 20 % z trub těsněných pryžovými kroužky DN 1200</t>
  </si>
  <si>
    <t>z přílohy č. 7</t>
  </si>
  <si>
    <t>22,800</t>
  </si>
  <si>
    <t>592211R024</t>
  </si>
  <si>
    <t>ŽB. trouba patková DN 1200</t>
  </si>
  <si>
    <t>1149973652</t>
  </si>
  <si>
    <t xml:space="preserve">trouba železobetonová patková (mezilehlá)
</t>
  </si>
  <si>
    <t>592211R025</t>
  </si>
  <si>
    <t>Šikmá vtoková ŽB. trouba patková DN 1200</t>
  </si>
  <si>
    <t>-1063493666</t>
  </si>
  <si>
    <t>šikmá vtoková trouba železobetonová patková</t>
  </si>
  <si>
    <t xml:space="preserve">vtoková trouba patková </t>
  </si>
  <si>
    <t>Šikmá výtoková ŽB. trouba patková DN 1200</t>
  </si>
  <si>
    <t>389506030</t>
  </si>
  <si>
    <t>šikmá výtoková trouba železobetonová patková</t>
  </si>
  <si>
    <t>šikmá výtoková trouba patková DN 1200</t>
  </si>
  <si>
    <t>-2058875995</t>
  </si>
  <si>
    <t xml:space="preserve">na výtoku a výtoku </t>
  </si>
  <si>
    <t>3,14*1,2*0,27*2</t>
  </si>
  <si>
    <t>696549730</t>
  </si>
  <si>
    <t>3,14*1,2*2</t>
  </si>
  <si>
    <t>-261054060</t>
  </si>
  <si>
    <t>1297954073</t>
  </si>
  <si>
    <t>1,12*18,92</t>
  </si>
  <si>
    <t>1470629427</t>
  </si>
  <si>
    <t>1,29*1,290*2</t>
  </si>
  <si>
    <t>2,9*0,8*2</t>
  </si>
  <si>
    <t>1,84*0,8*2</t>
  </si>
  <si>
    <t>963021112</t>
  </si>
  <si>
    <t>Bourání mostní nosné konstrukce z kamene</t>
  </si>
  <si>
    <t>371542497</t>
  </si>
  <si>
    <t>Bourání mostních konstrukcí nosných konstrukcí z kamene nebo cihel</t>
  </si>
  <si>
    <t>1,17*11,905</t>
  </si>
  <si>
    <t>-1712941094</t>
  </si>
  <si>
    <t>1,3*(4,620+2,4)*0,2</t>
  </si>
  <si>
    <t>(4,620+2,4)*0,3*1*2</t>
  </si>
  <si>
    <t>718549728</t>
  </si>
  <si>
    <t>889683643</t>
  </si>
  <si>
    <t>2061179709</t>
  </si>
  <si>
    <t>125,942-24,006-14,489</t>
  </si>
  <si>
    <t>-467204724</t>
  </si>
  <si>
    <t>-1666490354</t>
  </si>
  <si>
    <t>125,942*7</t>
  </si>
  <si>
    <t>-2126586407</t>
  </si>
  <si>
    <t>1746092401</t>
  </si>
  <si>
    <t>Poznámka k položce:_x000d_
Dobrý přístup k objektu, zprava trati polní cesta</t>
  </si>
  <si>
    <t>-759003089</t>
  </si>
  <si>
    <t xml:space="preserve">touby + deska </t>
  </si>
  <si>
    <t>6,1*22,800</t>
  </si>
  <si>
    <t>2,1*0,3*2*2</t>
  </si>
  <si>
    <t>prahy</t>
  </si>
  <si>
    <t>0,4*0,7*2*2</t>
  </si>
  <si>
    <t>-1568901425</t>
  </si>
  <si>
    <t>148,6*0,35/1000</t>
  </si>
  <si>
    <t>694009118</t>
  </si>
  <si>
    <t>148,600*2</t>
  </si>
  <si>
    <t>823522916</t>
  </si>
  <si>
    <t>297,200*0,4/1000</t>
  </si>
  <si>
    <t>-1766508516</t>
  </si>
  <si>
    <t>1854160831</t>
  </si>
  <si>
    <t>1578215715</t>
  </si>
  <si>
    <t>824119525</t>
  </si>
  <si>
    <t>Poznámka k položce:_x000d_
dodávky vody a energie, příjezdové komunikace včetně příp. omezení provozu a dopravního značení, příp. pronájmy pozemků, střežení pracoviště, uvedení pozemků do původního stavu, včetně přípravy a likvidace staveniště._x000d_
Dobrý přístup k objektu, zprava trati polní cesta</t>
  </si>
  <si>
    <t>-1063558977</t>
  </si>
  <si>
    <t>pod podkladní vrstvou ze ŠD tl. 250 mm pod kolejovým ložem:</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</si>
</sst>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2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0" fontId="31" fillId="0" borderId="0" xfId="1" applyFont="1" applyAlignment="1">
      <alignment horizontal="center"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2"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0" borderId="0" xfId="0" applyFont="1" applyAlignment="1" applyProtection="1">
      <alignment horizontal="lef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v>
      </c>
      <c r="AO7" s="23"/>
      <c r="AP7" s="23"/>
      <c r="AQ7" s="23"/>
      <c r="AR7" s="21"/>
      <c r="BE7" s="32"/>
      <c r="BS7" s="18" t="s">
        <v>21</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26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27</v>
      </c>
    </row>
    <row r="10" s="1" customFormat="1" ht="12" customHeight="1">
      <c r="B10" s="22"/>
      <c r="C10" s="23"/>
      <c r="D10" s="33" t="s">
        <v>28</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29</v>
      </c>
      <c r="AL10" s="23"/>
      <c r="AM10" s="23"/>
      <c r="AN10" s="28" t="s">
        <v>1</v>
      </c>
      <c r="AO10" s="23"/>
      <c r="AP10" s="23"/>
      <c r="AQ10" s="23"/>
      <c r="AR10" s="21"/>
      <c r="BE10" s="32"/>
      <c r="BS10" s="18" t="s">
        <v>18</v>
      </c>
    </row>
    <row r="11" s="1" customFormat="1" ht="18.48" customHeight="1">
      <c r="B11" s="22"/>
      <c r="C11" s="23"/>
      <c r="D11" s="23"/>
      <c r="E11" s="28" t="s">
        <v>23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30</v>
      </c>
      <c r="AL11" s="23"/>
      <c r="AM11" s="23"/>
      <c r="AN11" s="28" t="s">
        <v>1</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29</v>
      </c>
      <c r="AL13" s="23"/>
      <c r="AM13" s="23"/>
      <c r="AN13" s="35" t="s">
        <v>32</v>
      </c>
      <c r="AO13" s="23"/>
      <c r="AP13" s="23"/>
      <c r="AQ13" s="23"/>
      <c r="AR13" s="21"/>
      <c r="BE13" s="32"/>
      <c r="BS13" s="18" t="s">
        <v>18</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30</v>
      </c>
      <c r="AL14" s="23"/>
      <c r="AM14" s="23"/>
      <c r="AN14" s="35" t="s">
        <v>32</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29</v>
      </c>
      <c r="AL16" s="23"/>
      <c r="AM16" s="23"/>
      <c r="AN16" s="28" t="s">
        <v>1</v>
      </c>
      <c r="AO16" s="23"/>
      <c r="AP16" s="23"/>
      <c r="AQ16" s="23"/>
      <c r="AR16" s="21"/>
      <c r="BE16" s="32"/>
      <c r="BS16" s="18" t="s">
        <v>4</v>
      </c>
    </row>
    <row r="17" s="1" customFormat="1" ht="18.48" customHeight="1">
      <c r="B17" s="22"/>
      <c r="C17" s="23"/>
      <c r="D17" s="23"/>
      <c r="E17" s="28" t="s">
        <v>23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30</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29</v>
      </c>
      <c r="AL19" s="23"/>
      <c r="AM19" s="23"/>
      <c r="AN19" s="28" t="s">
        <v>1</v>
      </c>
      <c r="AO19" s="23"/>
      <c r="AP19" s="23"/>
      <c r="AQ19" s="23"/>
      <c r="AR19" s="21"/>
      <c r="BE19" s="32"/>
      <c r="BS19" s="18" t="s">
        <v>6</v>
      </c>
    </row>
    <row r="20" s="1" customFormat="1" ht="18.48" customHeight="1">
      <c r="B20" s="22"/>
      <c r="C20" s="23"/>
      <c r="D20" s="23"/>
      <c r="E20" s="28" t="s">
        <v>23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30</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52</v>
      </c>
      <c r="E60" s="43"/>
      <c r="F60" s="43"/>
      <c r="G60" s="43"/>
      <c r="H60" s="43"/>
      <c r="I60" s="43"/>
      <c r="J60" s="43"/>
      <c r="K60" s="43"/>
      <c r="L60" s="43"/>
      <c r="M60" s="43"/>
      <c r="N60" s="43"/>
      <c r="O60" s="43"/>
      <c r="P60" s="43"/>
      <c r="Q60" s="43"/>
      <c r="R60" s="43"/>
      <c r="S60" s="43"/>
      <c r="T60" s="43"/>
      <c r="U60" s="43"/>
      <c r="V60" s="65" t="s">
        <v>53</v>
      </c>
      <c r="W60" s="43"/>
      <c r="X60" s="43"/>
      <c r="Y60" s="43"/>
      <c r="Z60" s="43"/>
      <c r="AA60" s="43"/>
      <c r="AB60" s="43"/>
      <c r="AC60" s="43"/>
      <c r="AD60" s="43"/>
      <c r="AE60" s="43"/>
      <c r="AF60" s="43"/>
      <c r="AG60" s="43"/>
      <c r="AH60" s="65" t="s">
        <v>52</v>
      </c>
      <c r="AI60" s="43"/>
      <c r="AJ60" s="43"/>
      <c r="AK60" s="43"/>
      <c r="AL60" s="43"/>
      <c r="AM60" s="65" t="s">
        <v>53</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52</v>
      </c>
      <c r="E75" s="43"/>
      <c r="F75" s="43"/>
      <c r="G75" s="43"/>
      <c r="H75" s="43"/>
      <c r="I75" s="43"/>
      <c r="J75" s="43"/>
      <c r="K75" s="43"/>
      <c r="L75" s="43"/>
      <c r="M75" s="43"/>
      <c r="N75" s="43"/>
      <c r="O75" s="43"/>
      <c r="P75" s="43"/>
      <c r="Q75" s="43"/>
      <c r="R75" s="43"/>
      <c r="S75" s="43"/>
      <c r="T75" s="43"/>
      <c r="U75" s="43"/>
      <c r="V75" s="65" t="s">
        <v>53</v>
      </c>
      <c r="W75" s="43"/>
      <c r="X75" s="43"/>
      <c r="Y75" s="43"/>
      <c r="Z75" s="43"/>
      <c r="AA75" s="43"/>
      <c r="AB75" s="43"/>
      <c r="AC75" s="43"/>
      <c r="AD75" s="43"/>
      <c r="AE75" s="43"/>
      <c r="AF75" s="43"/>
      <c r="AG75" s="43"/>
      <c r="AH75" s="65" t="s">
        <v>52</v>
      </c>
      <c r="AI75" s="43"/>
      <c r="AJ75" s="43"/>
      <c r="AK75" s="43"/>
      <c r="AL75" s="43"/>
      <c r="AM75" s="65" t="s">
        <v>53</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0631Z</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Oprava propustků úseku Oldřichov u Duchcova - Louka u Litvínova</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22</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3" t="s">
        <v>24</v>
      </c>
      <c r="AJ87" s="41"/>
      <c r="AK87" s="41"/>
      <c r="AL87" s="41"/>
      <c r="AM87" s="80" t="str">
        <f>IF(AN8= "","",AN8)</f>
        <v>8. 1. 2020</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28</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33</v>
      </c>
      <c r="AJ89" s="41"/>
      <c r="AK89" s="41"/>
      <c r="AL89" s="41"/>
      <c r="AM89" s="81" t="str">
        <f>IF(E17="","",E17)</f>
        <v xml:space="preserve"> </v>
      </c>
      <c r="AN89" s="72"/>
      <c r="AO89" s="72"/>
      <c r="AP89" s="72"/>
      <c r="AQ89" s="41"/>
      <c r="AR89" s="45"/>
      <c r="AS89" s="82" t="s">
        <v>57</v>
      </c>
      <c r="AT89" s="83"/>
      <c r="AU89" s="84"/>
      <c r="AV89" s="84"/>
      <c r="AW89" s="84"/>
      <c r="AX89" s="84"/>
      <c r="AY89" s="84"/>
      <c r="AZ89" s="84"/>
      <c r="BA89" s="84"/>
      <c r="BB89" s="84"/>
      <c r="BC89" s="84"/>
      <c r="BD89" s="85"/>
      <c r="BE89" s="39"/>
    </row>
    <row r="90" s="2" customFormat="1" ht="15.15" customHeight="1">
      <c r="A90" s="39"/>
      <c r="B90" s="40"/>
      <c r="C90" s="33" t="s">
        <v>31</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5"/>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ROUND(AG95+AG100+AG104,2)</f>
        <v>0</v>
      </c>
      <c r="AH94" s="110"/>
      <c r="AI94" s="110"/>
      <c r="AJ94" s="110"/>
      <c r="AK94" s="110"/>
      <c r="AL94" s="110"/>
      <c r="AM94" s="110"/>
      <c r="AN94" s="111">
        <f>SUM(AG94,AT94)</f>
        <v>0</v>
      </c>
      <c r="AO94" s="111"/>
      <c r="AP94" s="111"/>
      <c r="AQ94" s="112" t="s">
        <v>1</v>
      </c>
      <c r="AR94" s="113"/>
      <c r="AS94" s="114">
        <f>ROUND(AS95+AS100+AS104,2)</f>
        <v>0</v>
      </c>
      <c r="AT94" s="115">
        <f>ROUND(SUM(AV94:AW94),2)</f>
        <v>0</v>
      </c>
      <c r="AU94" s="116">
        <f>ROUND(AU95+AU100+AU104,5)</f>
        <v>0</v>
      </c>
      <c r="AV94" s="115">
        <f>ROUND(AZ94*L29,2)</f>
        <v>0</v>
      </c>
      <c r="AW94" s="115">
        <f>ROUND(BA94*L30,2)</f>
        <v>0</v>
      </c>
      <c r="AX94" s="115">
        <f>ROUND(BB94*L29,2)</f>
        <v>0</v>
      </c>
      <c r="AY94" s="115">
        <f>ROUND(BC94*L30,2)</f>
        <v>0</v>
      </c>
      <c r="AZ94" s="115">
        <f>ROUND(AZ95+AZ100+AZ104,2)</f>
        <v>0</v>
      </c>
      <c r="BA94" s="115">
        <f>ROUND(BA95+BA100+BA104,2)</f>
        <v>0</v>
      </c>
      <c r="BB94" s="115">
        <f>ROUND(BB95+BB100+BB104,2)</f>
        <v>0</v>
      </c>
      <c r="BC94" s="115">
        <f>ROUND(BC95+BC100+BC104,2)</f>
        <v>0</v>
      </c>
      <c r="BD94" s="117">
        <f>ROUND(BD95+BD100+BD104,2)</f>
        <v>0</v>
      </c>
      <c r="BE94" s="6"/>
      <c r="BS94" s="118" t="s">
        <v>76</v>
      </c>
      <c r="BT94" s="118" t="s">
        <v>77</v>
      </c>
      <c r="BU94" s="119" t="s">
        <v>78</v>
      </c>
      <c r="BV94" s="118" t="s">
        <v>79</v>
      </c>
      <c r="BW94" s="118" t="s">
        <v>5</v>
      </c>
      <c r="BX94" s="118" t="s">
        <v>80</v>
      </c>
      <c r="CL94" s="118" t="s">
        <v>1</v>
      </c>
    </row>
    <row r="95" s="7" customFormat="1" ht="16.5" customHeight="1">
      <c r="A95" s="7"/>
      <c r="B95" s="120"/>
      <c r="C95" s="121"/>
      <c r="D95" s="122" t="s">
        <v>81</v>
      </c>
      <c r="E95" s="122"/>
      <c r="F95" s="122"/>
      <c r="G95" s="122"/>
      <c r="H95" s="122"/>
      <c r="I95" s="123"/>
      <c r="J95" s="122" t="s">
        <v>82</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ROUND(AG96+AG99,2)</f>
        <v>0</v>
      </c>
      <c r="AH95" s="123"/>
      <c r="AI95" s="123"/>
      <c r="AJ95" s="123"/>
      <c r="AK95" s="123"/>
      <c r="AL95" s="123"/>
      <c r="AM95" s="123"/>
      <c r="AN95" s="125">
        <f>SUM(AG95,AT95)</f>
        <v>0</v>
      </c>
      <c r="AO95" s="123"/>
      <c r="AP95" s="123"/>
      <c r="AQ95" s="126" t="s">
        <v>83</v>
      </c>
      <c r="AR95" s="127"/>
      <c r="AS95" s="128">
        <f>ROUND(AS96+AS99,2)</f>
        <v>0</v>
      </c>
      <c r="AT95" s="129">
        <f>ROUND(SUM(AV95:AW95),2)</f>
        <v>0</v>
      </c>
      <c r="AU95" s="130">
        <f>ROUND(AU96+AU99,5)</f>
        <v>0</v>
      </c>
      <c r="AV95" s="129">
        <f>ROUND(AZ95*L29,2)</f>
        <v>0</v>
      </c>
      <c r="AW95" s="129">
        <f>ROUND(BA95*L30,2)</f>
        <v>0</v>
      </c>
      <c r="AX95" s="129">
        <f>ROUND(BB95*L29,2)</f>
        <v>0</v>
      </c>
      <c r="AY95" s="129">
        <f>ROUND(BC95*L30,2)</f>
        <v>0</v>
      </c>
      <c r="AZ95" s="129">
        <f>ROUND(AZ96+AZ99,2)</f>
        <v>0</v>
      </c>
      <c r="BA95" s="129">
        <f>ROUND(BA96+BA99,2)</f>
        <v>0</v>
      </c>
      <c r="BB95" s="129">
        <f>ROUND(BB96+BB99,2)</f>
        <v>0</v>
      </c>
      <c r="BC95" s="129">
        <f>ROUND(BC96+BC99,2)</f>
        <v>0</v>
      </c>
      <c r="BD95" s="131">
        <f>ROUND(BD96+BD99,2)</f>
        <v>0</v>
      </c>
      <c r="BE95" s="7"/>
      <c r="BS95" s="132" t="s">
        <v>76</v>
      </c>
      <c r="BT95" s="132" t="s">
        <v>21</v>
      </c>
      <c r="BU95" s="132" t="s">
        <v>78</v>
      </c>
      <c r="BV95" s="132" t="s">
        <v>79</v>
      </c>
      <c r="BW95" s="132" t="s">
        <v>84</v>
      </c>
      <c r="BX95" s="132" t="s">
        <v>5</v>
      </c>
      <c r="CL95" s="132" t="s">
        <v>1</v>
      </c>
      <c r="CM95" s="132" t="s">
        <v>85</v>
      </c>
    </row>
    <row r="96" s="4" customFormat="1" ht="16.5" customHeight="1">
      <c r="A96" s="4"/>
      <c r="B96" s="71"/>
      <c r="C96" s="133"/>
      <c r="D96" s="133"/>
      <c r="E96" s="134" t="s">
        <v>81</v>
      </c>
      <c r="F96" s="134"/>
      <c r="G96" s="134"/>
      <c r="H96" s="134"/>
      <c r="I96" s="134"/>
      <c r="J96" s="133"/>
      <c r="K96" s="134" t="s">
        <v>86</v>
      </c>
      <c r="L96" s="134"/>
      <c r="M96" s="134"/>
      <c r="N96" s="134"/>
      <c r="O96" s="134"/>
      <c r="P96" s="134"/>
      <c r="Q96" s="134"/>
      <c r="R96" s="134"/>
      <c r="S96" s="134"/>
      <c r="T96" s="134"/>
      <c r="U96" s="134"/>
      <c r="V96" s="134"/>
      <c r="W96" s="134"/>
      <c r="X96" s="134"/>
      <c r="Y96" s="134"/>
      <c r="Z96" s="134"/>
      <c r="AA96" s="134"/>
      <c r="AB96" s="134"/>
      <c r="AC96" s="134"/>
      <c r="AD96" s="134"/>
      <c r="AE96" s="134"/>
      <c r="AF96" s="134"/>
      <c r="AG96" s="135">
        <f>ROUND(SUM(AG97:AG98),2)</f>
        <v>0</v>
      </c>
      <c r="AH96" s="133"/>
      <c r="AI96" s="133"/>
      <c r="AJ96" s="133"/>
      <c r="AK96" s="133"/>
      <c r="AL96" s="133"/>
      <c r="AM96" s="133"/>
      <c r="AN96" s="136">
        <f>SUM(AG96,AT96)</f>
        <v>0</v>
      </c>
      <c r="AO96" s="133"/>
      <c r="AP96" s="133"/>
      <c r="AQ96" s="137" t="s">
        <v>87</v>
      </c>
      <c r="AR96" s="73"/>
      <c r="AS96" s="138">
        <f>ROUND(SUM(AS97:AS98),2)</f>
        <v>0</v>
      </c>
      <c r="AT96" s="139">
        <f>ROUND(SUM(AV96:AW96),2)</f>
        <v>0</v>
      </c>
      <c r="AU96" s="140">
        <f>ROUND(SUM(AU97:AU98),5)</f>
        <v>0</v>
      </c>
      <c r="AV96" s="139">
        <f>ROUND(AZ96*L29,2)</f>
        <v>0</v>
      </c>
      <c r="AW96" s="139">
        <f>ROUND(BA96*L30,2)</f>
        <v>0</v>
      </c>
      <c r="AX96" s="139">
        <f>ROUND(BB96*L29,2)</f>
        <v>0</v>
      </c>
      <c r="AY96" s="139">
        <f>ROUND(BC96*L30,2)</f>
        <v>0</v>
      </c>
      <c r="AZ96" s="139">
        <f>ROUND(SUM(AZ97:AZ98),2)</f>
        <v>0</v>
      </c>
      <c r="BA96" s="139">
        <f>ROUND(SUM(BA97:BA98),2)</f>
        <v>0</v>
      </c>
      <c r="BB96" s="139">
        <f>ROUND(SUM(BB97:BB98),2)</f>
        <v>0</v>
      </c>
      <c r="BC96" s="139">
        <f>ROUND(SUM(BC97:BC98),2)</f>
        <v>0</v>
      </c>
      <c r="BD96" s="141">
        <f>ROUND(SUM(BD97:BD98),2)</f>
        <v>0</v>
      </c>
      <c r="BE96" s="4"/>
      <c r="BS96" s="142" t="s">
        <v>76</v>
      </c>
      <c r="BT96" s="142" t="s">
        <v>85</v>
      </c>
      <c r="BU96" s="142" t="s">
        <v>78</v>
      </c>
      <c r="BV96" s="142" t="s">
        <v>79</v>
      </c>
      <c r="BW96" s="142" t="s">
        <v>88</v>
      </c>
      <c r="BX96" s="142" t="s">
        <v>84</v>
      </c>
      <c r="CL96" s="142" t="s">
        <v>1</v>
      </c>
    </row>
    <row r="97" s="4" customFormat="1" ht="16.5" customHeight="1">
      <c r="A97" s="143" t="s">
        <v>89</v>
      </c>
      <c r="B97" s="71"/>
      <c r="C97" s="133"/>
      <c r="D97" s="133"/>
      <c r="E97" s="133"/>
      <c r="F97" s="134" t="s">
        <v>81</v>
      </c>
      <c r="G97" s="134"/>
      <c r="H97" s="134"/>
      <c r="I97" s="134"/>
      <c r="J97" s="134"/>
      <c r="K97" s="133"/>
      <c r="L97" s="134" t="s">
        <v>90</v>
      </c>
      <c r="M97" s="134"/>
      <c r="N97" s="134"/>
      <c r="O97" s="134"/>
      <c r="P97" s="134"/>
      <c r="Q97" s="134"/>
      <c r="R97" s="134"/>
      <c r="S97" s="134"/>
      <c r="T97" s="134"/>
      <c r="U97" s="134"/>
      <c r="V97" s="134"/>
      <c r="W97" s="134"/>
      <c r="X97" s="134"/>
      <c r="Y97" s="134"/>
      <c r="Z97" s="134"/>
      <c r="AA97" s="134"/>
      <c r="AB97" s="134"/>
      <c r="AC97" s="134"/>
      <c r="AD97" s="134"/>
      <c r="AE97" s="134"/>
      <c r="AF97" s="134"/>
      <c r="AG97" s="136">
        <f>'001 - km 46,306 - propustek'!J34</f>
        <v>0</v>
      </c>
      <c r="AH97" s="133"/>
      <c r="AI97" s="133"/>
      <c r="AJ97" s="133"/>
      <c r="AK97" s="133"/>
      <c r="AL97" s="133"/>
      <c r="AM97" s="133"/>
      <c r="AN97" s="136">
        <f>SUM(AG97,AT97)</f>
        <v>0</v>
      </c>
      <c r="AO97" s="133"/>
      <c r="AP97" s="133"/>
      <c r="AQ97" s="137" t="s">
        <v>87</v>
      </c>
      <c r="AR97" s="73"/>
      <c r="AS97" s="138">
        <v>0</v>
      </c>
      <c r="AT97" s="139">
        <f>ROUND(SUM(AV97:AW97),2)</f>
        <v>0</v>
      </c>
      <c r="AU97" s="140">
        <f>'001 - km 46,306 - propustek'!P134</f>
        <v>0</v>
      </c>
      <c r="AV97" s="139">
        <f>'001 - km 46,306 - propustek'!J37</f>
        <v>0</v>
      </c>
      <c r="AW97" s="139">
        <f>'001 - km 46,306 - propustek'!J38</f>
        <v>0</v>
      </c>
      <c r="AX97" s="139">
        <f>'001 - km 46,306 - propustek'!J39</f>
        <v>0</v>
      </c>
      <c r="AY97" s="139">
        <f>'001 - km 46,306 - propustek'!J40</f>
        <v>0</v>
      </c>
      <c r="AZ97" s="139">
        <f>'001 - km 46,306 - propustek'!F37</f>
        <v>0</v>
      </c>
      <c r="BA97" s="139">
        <f>'001 - km 46,306 - propustek'!F38</f>
        <v>0</v>
      </c>
      <c r="BB97" s="139">
        <f>'001 - km 46,306 - propustek'!F39</f>
        <v>0</v>
      </c>
      <c r="BC97" s="139">
        <f>'001 - km 46,306 - propustek'!F40</f>
        <v>0</v>
      </c>
      <c r="BD97" s="141">
        <f>'001 - km 46,306 - propustek'!F41</f>
        <v>0</v>
      </c>
      <c r="BE97" s="4"/>
      <c r="BT97" s="142" t="s">
        <v>91</v>
      </c>
      <c r="BV97" s="142" t="s">
        <v>79</v>
      </c>
      <c r="BW97" s="142" t="s">
        <v>92</v>
      </c>
      <c r="BX97" s="142" t="s">
        <v>88</v>
      </c>
      <c r="CL97" s="142" t="s">
        <v>1</v>
      </c>
    </row>
    <row r="98" s="4" customFormat="1" ht="16.5" customHeight="1">
      <c r="A98" s="143" t="s">
        <v>89</v>
      </c>
      <c r="B98" s="71"/>
      <c r="C98" s="133"/>
      <c r="D98" s="133"/>
      <c r="E98" s="133"/>
      <c r="F98" s="134" t="s">
        <v>93</v>
      </c>
      <c r="G98" s="134"/>
      <c r="H98" s="134"/>
      <c r="I98" s="134"/>
      <c r="J98" s="134"/>
      <c r="K98" s="133"/>
      <c r="L98" s="134" t="s">
        <v>94</v>
      </c>
      <c r="M98" s="134"/>
      <c r="N98" s="134"/>
      <c r="O98" s="134"/>
      <c r="P98" s="134"/>
      <c r="Q98" s="134"/>
      <c r="R98" s="134"/>
      <c r="S98" s="134"/>
      <c r="T98" s="134"/>
      <c r="U98" s="134"/>
      <c r="V98" s="134"/>
      <c r="W98" s="134"/>
      <c r="X98" s="134"/>
      <c r="Y98" s="134"/>
      <c r="Z98" s="134"/>
      <c r="AA98" s="134"/>
      <c r="AB98" s="134"/>
      <c r="AC98" s="134"/>
      <c r="AD98" s="134"/>
      <c r="AE98" s="134"/>
      <c r="AF98" s="134"/>
      <c r="AG98" s="136">
        <f>'002 - km 46,306 - svršek '!J34</f>
        <v>0</v>
      </c>
      <c r="AH98" s="133"/>
      <c r="AI98" s="133"/>
      <c r="AJ98" s="133"/>
      <c r="AK98" s="133"/>
      <c r="AL98" s="133"/>
      <c r="AM98" s="133"/>
      <c r="AN98" s="136">
        <f>SUM(AG98,AT98)</f>
        <v>0</v>
      </c>
      <c r="AO98" s="133"/>
      <c r="AP98" s="133"/>
      <c r="AQ98" s="137" t="s">
        <v>87</v>
      </c>
      <c r="AR98" s="73"/>
      <c r="AS98" s="138">
        <v>0</v>
      </c>
      <c r="AT98" s="139">
        <f>ROUND(SUM(AV98:AW98),2)</f>
        <v>0</v>
      </c>
      <c r="AU98" s="140">
        <f>'002 - km 46,306 - svršek '!P127</f>
        <v>0</v>
      </c>
      <c r="AV98" s="139">
        <f>'002 - km 46,306 - svršek '!J37</f>
        <v>0</v>
      </c>
      <c r="AW98" s="139">
        <f>'002 - km 46,306 - svršek '!J38</f>
        <v>0</v>
      </c>
      <c r="AX98" s="139">
        <f>'002 - km 46,306 - svršek '!J39</f>
        <v>0</v>
      </c>
      <c r="AY98" s="139">
        <f>'002 - km 46,306 - svršek '!J40</f>
        <v>0</v>
      </c>
      <c r="AZ98" s="139">
        <f>'002 - km 46,306 - svršek '!F37</f>
        <v>0</v>
      </c>
      <c r="BA98" s="139">
        <f>'002 - km 46,306 - svršek '!F38</f>
        <v>0</v>
      </c>
      <c r="BB98" s="139">
        <f>'002 - km 46,306 - svršek '!F39</f>
        <v>0</v>
      </c>
      <c r="BC98" s="139">
        <f>'002 - km 46,306 - svršek '!F40</f>
        <v>0</v>
      </c>
      <c r="BD98" s="141">
        <f>'002 - km 46,306 - svršek '!F41</f>
        <v>0</v>
      </c>
      <c r="BE98" s="4"/>
      <c r="BT98" s="142" t="s">
        <v>91</v>
      </c>
      <c r="BV98" s="142" t="s">
        <v>79</v>
      </c>
      <c r="BW98" s="142" t="s">
        <v>95</v>
      </c>
      <c r="BX98" s="142" t="s">
        <v>88</v>
      </c>
      <c r="CL98" s="142" t="s">
        <v>1</v>
      </c>
    </row>
    <row r="99" s="4" customFormat="1" ht="16.5" customHeight="1">
      <c r="A99" s="143" t="s">
        <v>89</v>
      </c>
      <c r="B99" s="71"/>
      <c r="C99" s="133"/>
      <c r="D99" s="133"/>
      <c r="E99" s="134" t="s">
        <v>93</v>
      </c>
      <c r="F99" s="134"/>
      <c r="G99" s="134"/>
      <c r="H99" s="134"/>
      <c r="I99" s="134"/>
      <c r="J99" s="133"/>
      <c r="K99" s="134" t="s">
        <v>96</v>
      </c>
      <c r="L99" s="134"/>
      <c r="M99" s="134"/>
      <c r="N99" s="134"/>
      <c r="O99" s="134"/>
      <c r="P99" s="134"/>
      <c r="Q99" s="134"/>
      <c r="R99" s="134"/>
      <c r="S99" s="134"/>
      <c r="T99" s="134"/>
      <c r="U99" s="134"/>
      <c r="V99" s="134"/>
      <c r="W99" s="134"/>
      <c r="X99" s="134"/>
      <c r="Y99" s="134"/>
      <c r="Z99" s="134"/>
      <c r="AA99" s="134"/>
      <c r="AB99" s="134"/>
      <c r="AC99" s="134"/>
      <c r="AD99" s="134"/>
      <c r="AE99" s="134"/>
      <c r="AF99" s="134"/>
      <c r="AG99" s="136">
        <f>'002 - VRN'!J32</f>
        <v>0</v>
      </c>
      <c r="AH99" s="133"/>
      <c r="AI99" s="133"/>
      <c r="AJ99" s="133"/>
      <c r="AK99" s="133"/>
      <c r="AL99" s="133"/>
      <c r="AM99" s="133"/>
      <c r="AN99" s="136">
        <f>SUM(AG99,AT99)</f>
        <v>0</v>
      </c>
      <c r="AO99" s="133"/>
      <c r="AP99" s="133"/>
      <c r="AQ99" s="137" t="s">
        <v>87</v>
      </c>
      <c r="AR99" s="73"/>
      <c r="AS99" s="138">
        <v>0</v>
      </c>
      <c r="AT99" s="139">
        <f>ROUND(SUM(AV99:AW99),2)</f>
        <v>0</v>
      </c>
      <c r="AU99" s="140">
        <f>'002 - VRN'!P125</f>
        <v>0</v>
      </c>
      <c r="AV99" s="139">
        <f>'002 - VRN'!J35</f>
        <v>0</v>
      </c>
      <c r="AW99" s="139">
        <f>'002 - VRN'!J36</f>
        <v>0</v>
      </c>
      <c r="AX99" s="139">
        <f>'002 - VRN'!J37</f>
        <v>0</v>
      </c>
      <c r="AY99" s="139">
        <f>'002 - VRN'!J38</f>
        <v>0</v>
      </c>
      <c r="AZ99" s="139">
        <f>'002 - VRN'!F35</f>
        <v>0</v>
      </c>
      <c r="BA99" s="139">
        <f>'002 - VRN'!F36</f>
        <v>0</v>
      </c>
      <c r="BB99" s="139">
        <f>'002 - VRN'!F37</f>
        <v>0</v>
      </c>
      <c r="BC99" s="139">
        <f>'002 - VRN'!F38</f>
        <v>0</v>
      </c>
      <c r="BD99" s="141">
        <f>'002 - VRN'!F39</f>
        <v>0</v>
      </c>
      <c r="BE99" s="4"/>
      <c r="BT99" s="142" t="s">
        <v>85</v>
      </c>
      <c r="BV99" s="142" t="s">
        <v>79</v>
      </c>
      <c r="BW99" s="142" t="s">
        <v>97</v>
      </c>
      <c r="BX99" s="142" t="s">
        <v>84</v>
      </c>
      <c r="CL99" s="142" t="s">
        <v>1</v>
      </c>
    </row>
    <row r="100" s="7" customFormat="1" ht="16.5" customHeight="1">
      <c r="A100" s="7"/>
      <c r="B100" s="120"/>
      <c r="C100" s="121"/>
      <c r="D100" s="122" t="s">
        <v>93</v>
      </c>
      <c r="E100" s="122"/>
      <c r="F100" s="122"/>
      <c r="G100" s="122"/>
      <c r="H100" s="122"/>
      <c r="I100" s="123"/>
      <c r="J100" s="122" t="s">
        <v>98</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ROUND(AG101+AG103,2)</f>
        <v>0</v>
      </c>
      <c r="AH100" s="123"/>
      <c r="AI100" s="123"/>
      <c r="AJ100" s="123"/>
      <c r="AK100" s="123"/>
      <c r="AL100" s="123"/>
      <c r="AM100" s="123"/>
      <c r="AN100" s="125">
        <f>SUM(AG100,AT100)</f>
        <v>0</v>
      </c>
      <c r="AO100" s="123"/>
      <c r="AP100" s="123"/>
      <c r="AQ100" s="126" t="s">
        <v>83</v>
      </c>
      <c r="AR100" s="127"/>
      <c r="AS100" s="128">
        <f>ROUND(AS101+AS103,2)</f>
        <v>0</v>
      </c>
      <c r="AT100" s="129">
        <f>ROUND(SUM(AV100:AW100),2)</f>
        <v>0</v>
      </c>
      <c r="AU100" s="130">
        <f>ROUND(AU101+AU103,5)</f>
        <v>0</v>
      </c>
      <c r="AV100" s="129">
        <f>ROUND(AZ100*L29,2)</f>
        <v>0</v>
      </c>
      <c r="AW100" s="129">
        <f>ROUND(BA100*L30,2)</f>
        <v>0</v>
      </c>
      <c r="AX100" s="129">
        <f>ROUND(BB100*L29,2)</f>
        <v>0</v>
      </c>
      <c r="AY100" s="129">
        <f>ROUND(BC100*L30,2)</f>
        <v>0</v>
      </c>
      <c r="AZ100" s="129">
        <f>ROUND(AZ101+AZ103,2)</f>
        <v>0</v>
      </c>
      <c r="BA100" s="129">
        <f>ROUND(BA101+BA103,2)</f>
        <v>0</v>
      </c>
      <c r="BB100" s="129">
        <f>ROUND(BB101+BB103,2)</f>
        <v>0</v>
      </c>
      <c r="BC100" s="129">
        <f>ROUND(BC101+BC103,2)</f>
        <v>0</v>
      </c>
      <c r="BD100" s="131">
        <f>ROUND(BD101+BD103,2)</f>
        <v>0</v>
      </c>
      <c r="BE100" s="7"/>
      <c r="BS100" s="132" t="s">
        <v>76</v>
      </c>
      <c r="BT100" s="132" t="s">
        <v>21</v>
      </c>
      <c r="BU100" s="132" t="s">
        <v>78</v>
      </c>
      <c r="BV100" s="132" t="s">
        <v>79</v>
      </c>
      <c r="BW100" s="132" t="s">
        <v>99</v>
      </c>
      <c r="BX100" s="132" t="s">
        <v>5</v>
      </c>
      <c r="CL100" s="132" t="s">
        <v>1</v>
      </c>
      <c r="CM100" s="132" t="s">
        <v>85</v>
      </c>
    </row>
    <row r="101" s="4" customFormat="1" ht="16.5" customHeight="1">
      <c r="A101" s="4"/>
      <c r="B101" s="71"/>
      <c r="C101" s="133"/>
      <c r="D101" s="133"/>
      <c r="E101" s="134" t="s">
        <v>81</v>
      </c>
      <c r="F101" s="134"/>
      <c r="G101" s="134"/>
      <c r="H101" s="134"/>
      <c r="I101" s="134"/>
      <c r="J101" s="133"/>
      <c r="K101" s="134" t="s">
        <v>86</v>
      </c>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ROUND(AG102,2)</f>
        <v>0</v>
      </c>
      <c r="AH101" s="133"/>
      <c r="AI101" s="133"/>
      <c r="AJ101" s="133"/>
      <c r="AK101" s="133"/>
      <c r="AL101" s="133"/>
      <c r="AM101" s="133"/>
      <c r="AN101" s="136">
        <f>SUM(AG101,AT101)</f>
        <v>0</v>
      </c>
      <c r="AO101" s="133"/>
      <c r="AP101" s="133"/>
      <c r="AQ101" s="137" t="s">
        <v>87</v>
      </c>
      <c r="AR101" s="73"/>
      <c r="AS101" s="138">
        <f>ROUND(AS102,2)</f>
        <v>0</v>
      </c>
      <c r="AT101" s="139">
        <f>ROUND(SUM(AV101:AW101),2)</f>
        <v>0</v>
      </c>
      <c r="AU101" s="140">
        <f>ROUND(AU102,5)</f>
        <v>0</v>
      </c>
      <c r="AV101" s="139">
        <f>ROUND(AZ101*L29,2)</f>
        <v>0</v>
      </c>
      <c r="AW101" s="139">
        <f>ROUND(BA101*L30,2)</f>
        <v>0</v>
      </c>
      <c r="AX101" s="139">
        <f>ROUND(BB101*L29,2)</f>
        <v>0</v>
      </c>
      <c r="AY101" s="139">
        <f>ROUND(BC101*L30,2)</f>
        <v>0</v>
      </c>
      <c r="AZ101" s="139">
        <f>ROUND(AZ102,2)</f>
        <v>0</v>
      </c>
      <c r="BA101" s="139">
        <f>ROUND(BA102,2)</f>
        <v>0</v>
      </c>
      <c r="BB101" s="139">
        <f>ROUND(BB102,2)</f>
        <v>0</v>
      </c>
      <c r="BC101" s="139">
        <f>ROUND(BC102,2)</f>
        <v>0</v>
      </c>
      <c r="BD101" s="141">
        <f>ROUND(BD102,2)</f>
        <v>0</v>
      </c>
      <c r="BE101" s="4"/>
      <c r="BS101" s="142" t="s">
        <v>76</v>
      </c>
      <c r="BT101" s="142" t="s">
        <v>85</v>
      </c>
      <c r="BU101" s="142" t="s">
        <v>78</v>
      </c>
      <c r="BV101" s="142" t="s">
        <v>79</v>
      </c>
      <c r="BW101" s="142" t="s">
        <v>100</v>
      </c>
      <c r="BX101" s="142" t="s">
        <v>99</v>
      </c>
      <c r="CL101" s="142" t="s">
        <v>1</v>
      </c>
    </row>
    <row r="102" s="4" customFormat="1" ht="16.5" customHeight="1">
      <c r="A102" s="143" t="s">
        <v>89</v>
      </c>
      <c r="B102" s="71"/>
      <c r="C102" s="133"/>
      <c r="D102" s="133"/>
      <c r="E102" s="133"/>
      <c r="F102" s="134" t="s">
        <v>81</v>
      </c>
      <c r="G102" s="134"/>
      <c r="H102" s="134"/>
      <c r="I102" s="134"/>
      <c r="J102" s="134"/>
      <c r="K102" s="133"/>
      <c r="L102" s="134" t="s">
        <v>101</v>
      </c>
      <c r="M102" s="134"/>
      <c r="N102" s="134"/>
      <c r="O102" s="134"/>
      <c r="P102" s="134"/>
      <c r="Q102" s="134"/>
      <c r="R102" s="134"/>
      <c r="S102" s="134"/>
      <c r="T102" s="134"/>
      <c r="U102" s="134"/>
      <c r="V102" s="134"/>
      <c r="W102" s="134"/>
      <c r="X102" s="134"/>
      <c r="Y102" s="134"/>
      <c r="Z102" s="134"/>
      <c r="AA102" s="134"/>
      <c r="AB102" s="134"/>
      <c r="AC102" s="134"/>
      <c r="AD102" s="134"/>
      <c r="AE102" s="134"/>
      <c r="AF102" s="134"/>
      <c r="AG102" s="136">
        <f>'001 - km  49,915 - propus...'!J34</f>
        <v>0</v>
      </c>
      <c r="AH102" s="133"/>
      <c r="AI102" s="133"/>
      <c r="AJ102" s="133"/>
      <c r="AK102" s="133"/>
      <c r="AL102" s="133"/>
      <c r="AM102" s="133"/>
      <c r="AN102" s="136">
        <f>SUM(AG102,AT102)</f>
        <v>0</v>
      </c>
      <c r="AO102" s="133"/>
      <c r="AP102" s="133"/>
      <c r="AQ102" s="137" t="s">
        <v>87</v>
      </c>
      <c r="AR102" s="73"/>
      <c r="AS102" s="138">
        <v>0</v>
      </c>
      <c r="AT102" s="139">
        <f>ROUND(SUM(AV102:AW102),2)</f>
        <v>0</v>
      </c>
      <c r="AU102" s="140">
        <f>'001 - km  49,915 - propus...'!P133</f>
        <v>0</v>
      </c>
      <c r="AV102" s="139">
        <f>'001 - km  49,915 - propus...'!J37</f>
        <v>0</v>
      </c>
      <c r="AW102" s="139">
        <f>'001 - km  49,915 - propus...'!J38</f>
        <v>0</v>
      </c>
      <c r="AX102" s="139">
        <f>'001 - km  49,915 - propus...'!J39</f>
        <v>0</v>
      </c>
      <c r="AY102" s="139">
        <f>'001 - km  49,915 - propus...'!J40</f>
        <v>0</v>
      </c>
      <c r="AZ102" s="139">
        <f>'001 - km  49,915 - propus...'!F37</f>
        <v>0</v>
      </c>
      <c r="BA102" s="139">
        <f>'001 - km  49,915 - propus...'!F38</f>
        <v>0</v>
      </c>
      <c r="BB102" s="139">
        <f>'001 - km  49,915 - propus...'!F39</f>
        <v>0</v>
      </c>
      <c r="BC102" s="139">
        <f>'001 - km  49,915 - propus...'!F40</f>
        <v>0</v>
      </c>
      <c r="BD102" s="141">
        <f>'001 - km  49,915 - propus...'!F41</f>
        <v>0</v>
      </c>
      <c r="BE102" s="4"/>
      <c r="BT102" s="142" t="s">
        <v>91</v>
      </c>
      <c r="BV102" s="142" t="s">
        <v>79</v>
      </c>
      <c r="BW102" s="142" t="s">
        <v>102</v>
      </c>
      <c r="BX102" s="142" t="s">
        <v>100</v>
      </c>
      <c r="CL102" s="142" t="s">
        <v>1</v>
      </c>
    </row>
    <row r="103" s="4" customFormat="1" ht="16.5" customHeight="1">
      <c r="A103" s="143" t="s">
        <v>89</v>
      </c>
      <c r="B103" s="71"/>
      <c r="C103" s="133"/>
      <c r="D103" s="133"/>
      <c r="E103" s="134" t="s">
        <v>93</v>
      </c>
      <c r="F103" s="134"/>
      <c r="G103" s="134"/>
      <c r="H103" s="134"/>
      <c r="I103" s="134"/>
      <c r="J103" s="133"/>
      <c r="K103" s="134" t="s">
        <v>103</v>
      </c>
      <c r="L103" s="134"/>
      <c r="M103" s="134"/>
      <c r="N103" s="134"/>
      <c r="O103" s="134"/>
      <c r="P103" s="134"/>
      <c r="Q103" s="134"/>
      <c r="R103" s="134"/>
      <c r="S103" s="134"/>
      <c r="T103" s="134"/>
      <c r="U103" s="134"/>
      <c r="V103" s="134"/>
      <c r="W103" s="134"/>
      <c r="X103" s="134"/>
      <c r="Y103" s="134"/>
      <c r="Z103" s="134"/>
      <c r="AA103" s="134"/>
      <c r="AB103" s="134"/>
      <c r="AC103" s="134"/>
      <c r="AD103" s="134"/>
      <c r="AE103" s="134"/>
      <c r="AF103" s="134"/>
      <c r="AG103" s="136">
        <f>'002 - VRN '!J32</f>
        <v>0</v>
      </c>
      <c r="AH103" s="133"/>
      <c r="AI103" s="133"/>
      <c r="AJ103" s="133"/>
      <c r="AK103" s="133"/>
      <c r="AL103" s="133"/>
      <c r="AM103" s="133"/>
      <c r="AN103" s="136">
        <f>SUM(AG103,AT103)</f>
        <v>0</v>
      </c>
      <c r="AO103" s="133"/>
      <c r="AP103" s="133"/>
      <c r="AQ103" s="137" t="s">
        <v>87</v>
      </c>
      <c r="AR103" s="73"/>
      <c r="AS103" s="138">
        <v>0</v>
      </c>
      <c r="AT103" s="139">
        <f>ROUND(SUM(AV103:AW103),2)</f>
        <v>0</v>
      </c>
      <c r="AU103" s="140">
        <f>'002 - VRN '!P124</f>
        <v>0</v>
      </c>
      <c r="AV103" s="139">
        <f>'002 - VRN '!J35</f>
        <v>0</v>
      </c>
      <c r="AW103" s="139">
        <f>'002 - VRN '!J36</f>
        <v>0</v>
      </c>
      <c r="AX103" s="139">
        <f>'002 - VRN '!J37</f>
        <v>0</v>
      </c>
      <c r="AY103" s="139">
        <f>'002 - VRN '!J38</f>
        <v>0</v>
      </c>
      <c r="AZ103" s="139">
        <f>'002 - VRN '!F35</f>
        <v>0</v>
      </c>
      <c r="BA103" s="139">
        <f>'002 - VRN '!F36</f>
        <v>0</v>
      </c>
      <c r="BB103" s="139">
        <f>'002 - VRN '!F37</f>
        <v>0</v>
      </c>
      <c r="BC103" s="139">
        <f>'002 - VRN '!F38</f>
        <v>0</v>
      </c>
      <c r="BD103" s="141">
        <f>'002 - VRN '!F39</f>
        <v>0</v>
      </c>
      <c r="BE103" s="4"/>
      <c r="BT103" s="142" t="s">
        <v>85</v>
      </c>
      <c r="BV103" s="142" t="s">
        <v>79</v>
      </c>
      <c r="BW103" s="142" t="s">
        <v>104</v>
      </c>
      <c r="BX103" s="142" t="s">
        <v>99</v>
      </c>
      <c r="CL103" s="142" t="s">
        <v>1</v>
      </c>
    </row>
    <row r="104" s="7" customFormat="1" ht="16.5" customHeight="1">
      <c r="A104" s="7"/>
      <c r="B104" s="120"/>
      <c r="C104" s="121"/>
      <c r="D104" s="122" t="s">
        <v>105</v>
      </c>
      <c r="E104" s="122"/>
      <c r="F104" s="122"/>
      <c r="G104" s="122"/>
      <c r="H104" s="122"/>
      <c r="I104" s="123"/>
      <c r="J104" s="122" t="s">
        <v>106</v>
      </c>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4">
        <f>ROUND(AG105+AG107,2)</f>
        <v>0</v>
      </c>
      <c r="AH104" s="123"/>
      <c r="AI104" s="123"/>
      <c r="AJ104" s="123"/>
      <c r="AK104" s="123"/>
      <c r="AL104" s="123"/>
      <c r="AM104" s="123"/>
      <c r="AN104" s="125">
        <f>SUM(AG104,AT104)</f>
        <v>0</v>
      </c>
      <c r="AO104" s="123"/>
      <c r="AP104" s="123"/>
      <c r="AQ104" s="126" t="s">
        <v>83</v>
      </c>
      <c r="AR104" s="127"/>
      <c r="AS104" s="128">
        <f>ROUND(AS105+AS107,2)</f>
        <v>0</v>
      </c>
      <c r="AT104" s="129">
        <f>ROUND(SUM(AV104:AW104),2)</f>
        <v>0</v>
      </c>
      <c r="AU104" s="130">
        <f>ROUND(AU105+AU107,5)</f>
        <v>0</v>
      </c>
      <c r="AV104" s="129">
        <f>ROUND(AZ104*L29,2)</f>
        <v>0</v>
      </c>
      <c r="AW104" s="129">
        <f>ROUND(BA104*L30,2)</f>
        <v>0</v>
      </c>
      <c r="AX104" s="129">
        <f>ROUND(BB104*L29,2)</f>
        <v>0</v>
      </c>
      <c r="AY104" s="129">
        <f>ROUND(BC104*L30,2)</f>
        <v>0</v>
      </c>
      <c r="AZ104" s="129">
        <f>ROUND(AZ105+AZ107,2)</f>
        <v>0</v>
      </c>
      <c r="BA104" s="129">
        <f>ROUND(BA105+BA107,2)</f>
        <v>0</v>
      </c>
      <c r="BB104" s="129">
        <f>ROUND(BB105+BB107,2)</f>
        <v>0</v>
      </c>
      <c r="BC104" s="129">
        <f>ROUND(BC105+BC107,2)</f>
        <v>0</v>
      </c>
      <c r="BD104" s="131">
        <f>ROUND(BD105+BD107,2)</f>
        <v>0</v>
      </c>
      <c r="BE104" s="7"/>
      <c r="BS104" s="132" t="s">
        <v>76</v>
      </c>
      <c r="BT104" s="132" t="s">
        <v>21</v>
      </c>
      <c r="BU104" s="132" t="s">
        <v>78</v>
      </c>
      <c r="BV104" s="132" t="s">
        <v>79</v>
      </c>
      <c r="BW104" s="132" t="s">
        <v>107</v>
      </c>
      <c r="BX104" s="132" t="s">
        <v>5</v>
      </c>
      <c r="CL104" s="132" t="s">
        <v>1</v>
      </c>
      <c r="CM104" s="132" t="s">
        <v>85</v>
      </c>
    </row>
    <row r="105" s="4" customFormat="1" ht="16.5" customHeight="1">
      <c r="A105" s="4"/>
      <c r="B105" s="71"/>
      <c r="C105" s="133"/>
      <c r="D105" s="133"/>
      <c r="E105" s="134" t="s">
        <v>81</v>
      </c>
      <c r="F105" s="134"/>
      <c r="G105" s="134"/>
      <c r="H105" s="134"/>
      <c r="I105" s="134"/>
      <c r="J105" s="133"/>
      <c r="K105" s="134" t="s">
        <v>86</v>
      </c>
      <c r="L105" s="134"/>
      <c r="M105" s="134"/>
      <c r="N105" s="134"/>
      <c r="O105" s="134"/>
      <c r="P105" s="134"/>
      <c r="Q105" s="134"/>
      <c r="R105" s="134"/>
      <c r="S105" s="134"/>
      <c r="T105" s="134"/>
      <c r="U105" s="134"/>
      <c r="V105" s="134"/>
      <c r="W105" s="134"/>
      <c r="X105" s="134"/>
      <c r="Y105" s="134"/>
      <c r="Z105" s="134"/>
      <c r="AA105" s="134"/>
      <c r="AB105" s="134"/>
      <c r="AC105" s="134"/>
      <c r="AD105" s="134"/>
      <c r="AE105" s="134"/>
      <c r="AF105" s="134"/>
      <c r="AG105" s="135">
        <f>ROUND(AG106,2)</f>
        <v>0</v>
      </c>
      <c r="AH105" s="133"/>
      <c r="AI105" s="133"/>
      <c r="AJ105" s="133"/>
      <c r="AK105" s="133"/>
      <c r="AL105" s="133"/>
      <c r="AM105" s="133"/>
      <c r="AN105" s="136">
        <f>SUM(AG105,AT105)</f>
        <v>0</v>
      </c>
      <c r="AO105" s="133"/>
      <c r="AP105" s="133"/>
      <c r="AQ105" s="137" t="s">
        <v>87</v>
      </c>
      <c r="AR105" s="73"/>
      <c r="AS105" s="138">
        <f>ROUND(AS106,2)</f>
        <v>0</v>
      </c>
      <c r="AT105" s="139">
        <f>ROUND(SUM(AV105:AW105),2)</f>
        <v>0</v>
      </c>
      <c r="AU105" s="140">
        <f>ROUND(AU106,5)</f>
        <v>0</v>
      </c>
      <c r="AV105" s="139">
        <f>ROUND(AZ105*L29,2)</f>
        <v>0</v>
      </c>
      <c r="AW105" s="139">
        <f>ROUND(BA105*L30,2)</f>
        <v>0</v>
      </c>
      <c r="AX105" s="139">
        <f>ROUND(BB105*L29,2)</f>
        <v>0</v>
      </c>
      <c r="AY105" s="139">
        <f>ROUND(BC105*L30,2)</f>
        <v>0</v>
      </c>
      <c r="AZ105" s="139">
        <f>ROUND(AZ106,2)</f>
        <v>0</v>
      </c>
      <c r="BA105" s="139">
        <f>ROUND(BA106,2)</f>
        <v>0</v>
      </c>
      <c r="BB105" s="139">
        <f>ROUND(BB106,2)</f>
        <v>0</v>
      </c>
      <c r="BC105" s="139">
        <f>ROUND(BC106,2)</f>
        <v>0</v>
      </c>
      <c r="BD105" s="141">
        <f>ROUND(BD106,2)</f>
        <v>0</v>
      </c>
      <c r="BE105" s="4"/>
      <c r="BS105" s="142" t="s">
        <v>76</v>
      </c>
      <c r="BT105" s="142" t="s">
        <v>85</v>
      </c>
      <c r="BU105" s="142" t="s">
        <v>78</v>
      </c>
      <c r="BV105" s="142" t="s">
        <v>79</v>
      </c>
      <c r="BW105" s="142" t="s">
        <v>108</v>
      </c>
      <c r="BX105" s="142" t="s">
        <v>107</v>
      </c>
      <c r="CL105" s="142" t="s">
        <v>1</v>
      </c>
    </row>
    <row r="106" s="4" customFormat="1" ht="16.5" customHeight="1">
      <c r="A106" s="143" t="s">
        <v>89</v>
      </c>
      <c r="B106" s="71"/>
      <c r="C106" s="133"/>
      <c r="D106" s="133"/>
      <c r="E106" s="133"/>
      <c r="F106" s="134" t="s">
        <v>81</v>
      </c>
      <c r="G106" s="134"/>
      <c r="H106" s="134"/>
      <c r="I106" s="134"/>
      <c r="J106" s="134"/>
      <c r="K106" s="133"/>
      <c r="L106" s="134" t="s">
        <v>109</v>
      </c>
      <c r="M106" s="134"/>
      <c r="N106" s="134"/>
      <c r="O106" s="134"/>
      <c r="P106" s="134"/>
      <c r="Q106" s="134"/>
      <c r="R106" s="134"/>
      <c r="S106" s="134"/>
      <c r="T106" s="134"/>
      <c r="U106" s="134"/>
      <c r="V106" s="134"/>
      <c r="W106" s="134"/>
      <c r="X106" s="134"/>
      <c r="Y106" s="134"/>
      <c r="Z106" s="134"/>
      <c r="AA106" s="134"/>
      <c r="AB106" s="134"/>
      <c r="AC106" s="134"/>
      <c r="AD106" s="134"/>
      <c r="AE106" s="134"/>
      <c r="AF106" s="134"/>
      <c r="AG106" s="136">
        <f>'001 - km 52,333 - propustek'!J34</f>
        <v>0</v>
      </c>
      <c r="AH106" s="133"/>
      <c r="AI106" s="133"/>
      <c r="AJ106" s="133"/>
      <c r="AK106" s="133"/>
      <c r="AL106" s="133"/>
      <c r="AM106" s="133"/>
      <c r="AN106" s="136">
        <f>SUM(AG106,AT106)</f>
        <v>0</v>
      </c>
      <c r="AO106" s="133"/>
      <c r="AP106" s="133"/>
      <c r="AQ106" s="137" t="s">
        <v>87</v>
      </c>
      <c r="AR106" s="73"/>
      <c r="AS106" s="138">
        <v>0</v>
      </c>
      <c r="AT106" s="139">
        <f>ROUND(SUM(AV106:AW106),2)</f>
        <v>0</v>
      </c>
      <c r="AU106" s="140">
        <f>'001 - km 52,333 - propustek'!P134</f>
        <v>0</v>
      </c>
      <c r="AV106" s="139">
        <f>'001 - km 52,333 - propustek'!J37</f>
        <v>0</v>
      </c>
      <c r="AW106" s="139">
        <f>'001 - km 52,333 - propustek'!J38</f>
        <v>0</v>
      </c>
      <c r="AX106" s="139">
        <f>'001 - km 52,333 - propustek'!J39</f>
        <v>0</v>
      </c>
      <c r="AY106" s="139">
        <f>'001 - km 52,333 - propustek'!J40</f>
        <v>0</v>
      </c>
      <c r="AZ106" s="139">
        <f>'001 - km 52,333 - propustek'!F37</f>
        <v>0</v>
      </c>
      <c r="BA106" s="139">
        <f>'001 - km 52,333 - propustek'!F38</f>
        <v>0</v>
      </c>
      <c r="BB106" s="139">
        <f>'001 - km 52,333 - propustek'!F39</f>
        <v>0</v>
      </c>
      <c r="BC106" s="139">
        <f>'001 - km 52,333 - propustek'!F40</f>
        <v>0</v>
      </c>
      <c r="BD106" s="141">
        <f>'001 - km 52,333 - propustek'!F41</f>
        <v>0</v>
      </c>
      <c r="BE106" s="4"/>
      <c r="BT106" s="142" t="s">
        <v>91</v>
      </c>
      <c r="BV106" s="142" t="s">
        <v>79</v>
      </c>
      <c r="BW106" s="142" t="s">
        <v>110</v>
      </c>
      <c r="BX106" s="142" t="s">
        <v>108</v>
      </c>
      <c r="CL106" s="142" t="s">
        <v>1</v>
      </c>
    </row>
    <row r="107" s="4" customFormat="1" ht="16.5" customHeight="1">
      <c r="A107" s="143" t="s">
        <v>89</v>
      </c>
      <c r="B107" s="71"/>
      <c r="C107" s="133"/>
      <c r="D107" s="133"/>
      <c r="E107" s="134" t="s">
        <v>93</v>
      </c>
      <c r="F107" s="134"/>
      <c r="G107" s="134"/>
      <c r="H107" s="134"/>
      <c r="I107" s="134"/>
      <c r="J107" s="133"/>
      <c r="K107" s="134" t="s">
        <v>96</v>
      </c>
      <c r="L107" s="134"/>
      <c r="M107" s="134"/>
      <c r="N107" s="134"/>
      <c r="O107" s="134"/>
      <c r="P107" s="134"/>
      <c r="Q107" s="134"/>
      <c r="R107" s="134"/>
      <c r="S107" s="134"/>
      <c r="T107" s="134"/>
      <c r="U107" s="134"/>
      <c r="V107" s="134"/>
      <c r="W107" s="134"/>
      <c r="X107" s="134"/>
      <c r="Y107" s="134"/>
      <c r="Z107" s="134"/>
      <c r="AA107" s="134"/>
      <c r="AB107" s="134"/>
      <c r="AC107" s="134"/>
      <c r="AD107" s="134"/>
      <c r="AE107" s="134"/>
      <c r="AF107" s="134"/>
      <c r="AG107" s="136">
        <f>'002 - VRN_01'!J32</f>
        <v>0</v>
      </c>
      <c r="AH107" s="133"/>
      <c r="AI107" s="133"/>
      <c r="AJ107" s="133"/>
      <c r="AK107" s="133"/>
      <c r="AL107" s="133"/>
      <c r="AM107" s="133"/>
      <c r="AN107" s="136">
        <f>SUM(AG107,AT107)</f>
        <v>0</v>
      </c>
      <c r="AO107" s="133"/>
      <c r="AP107" s="133"/>
      <c r="AQ107" s="137" t="s">
        <v>87</v>
      </c>
      <c r="AR107" s="73"/>
      <c r="AS107" s="144">
        <v>0</v>
      </c>
      <c r="AT107" s="145">
        <f>ROUND(SUM(AV107:AW107),2)</f>
        <v>0</v>
      </c>
      <c r="AU107" s="146">
        <f>'002 - VRN_01'!P124</f>
        <v>0</v>
      </c>
      <c r="AV107" s="145">
        <f>'002 - VRN_01'!J35</f>
        <v>0</v>
      </c>
      <c r="AW107" s="145">
        <f>'002 - VRN_01'!J36</f>
        <v>0</v>
      </c>
      <c r="AX107" s="145">
        <f>'002 - VRN_01'!J37</f>
        <v>0</v>
      </c>
      <c r="AY107" s="145">
        <f>'002 - VRN_01'!J38</f>
        <v>0</v>
      </c>
      <c r="AZ107" s="145">
        <f>'002 - VRN_01'!F35</f>
        <v>0</v>
      </c>
      <c r="BA107" s="145">
        <f>'002 - VRN_01'!F36</f>
        <v>0</v>
      </c>
      <c r="BB107" s="145">
        <f>'002 - VRN_01'!F37</f>
        <v>0</v>
      </c>
      <c r="BC107" s="145">
        <f>'002 - VRN_01'!F38</f>
        <v>0</v>
      </c>
      <c r="BD107" s="147">
        <f>'002 - VRN_01'!F39</f>
        <v>0</v>
      </c>
      <c r="BE107" s="4"/>
      <c r="BT107" s="142" t="s">
        <v>85</v>
      </c>
      <c r="BV107" s="142" t="s">
        <v>79</v>
      </c>
      <c r="BW107" s="142" t="s">
        <v>111</v>
      </c>
      <c r="BX107" s="142" t="s">
        <v>107</v>
      </c>
      <c r="CL107" s="142" t="s">
        <v>1</v>
      </c>
    </row>
    <row r="108" s="2" customFormat="1" ht="30" customHeight="1">
      <c r="A108" s="39"/>
      <c r="B108" s="40"/>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c r="AE108" s="41"/>
      <c r="AF108" s="41"/>
      <c r="AG108" s="41"/>
      <c r="AH108" s="41"/>
      <c r="AI108" s="41"/>
      <c r="AJ108" s="41"/>
      <c r="AK108" s="41"/>
      <c r="AL108" s="41"/>
      <c r="AM108" s="41"/>
      <c r="AN108" s="41"/>
      <c r="AO108" s="41"/>
      <c r="AP108" s="41"/>
      <c r="AQ108" s="41"/>
      <c r="AR108" s="45"/>
      <c r="AS108" s="39"/>
      <c r="AT108" s="39"/>
      <c r="AU108" s="39"/>
      <c r="AV108" s="39"/>
      <c r="AW108" s="39"/>
      <c r="AX108" s="39"/>
      <c r="AY108" s="39"/>
      <c r="AZ108" s="39"/>
      <c r="BA108" s="39"/>
      <c r="BB108" s="39"/>
      <c r="BC108" s="39"/>
      <c r="BD108" s="39"/>
      <c r="BE108" s="39"/>
    </row>
    <row r="109" s="2" customFormat="1" ht="6.96" customHeight="1">
      <c r="A109" s="39"/>
      <c r="B109" s="67"/>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c r="AP109" s="68"/>
      <c r="AQ109" s="68"/>
      <c r="AR109" s="45"/>
      <c r="AS109" s="39"/>
      <c r="AT109" s="39"/>
      <c r="AU109" s="39"/>
      <c r="AV109" s="39"/>
      <c r="AW109" s="39"/>
      <c r="AX109" s="39"/>
      <c r="AY109" s="39"/>
      <c r="AZ109" s="39"/>
      <c r="BA109" s="39"/>
      <c r="BB109" s="39"/>
      <c r="BC109" s="39"/>
      <c r="BD109" s="39"/>
      <c r="BE109" s="39"/>
    </row>
  </sheetData>
  <sheetProtection sheet="1" formatColumns="0" formatRows="0" objects="1" scenarios="1" spinCount="100000" saltValue="HThJMqOuV2Uclh+lvBIt3k7lF+IrIV+P+8ejQayMnyB7xH9fQRda+7SV1x90xSsK2nrrw19qEqTmZZncB0FH1Q==" hashValue="7V2PcAy/BQcJb3YKkcqvcLgJBLKCpr5abQDJpKOXCfmkiWz1EQtVvK+k67W9XI+gYvGEJn85kP6X+VDp7zsTig==" algorithmName="SHA-512" password="CC35"/>
  <mergeCells count="90">
    <mergeCell ref="C92:G92"/>
    <mergeCell ref="D100:H100"/>
    <mergeCell ref="D104:H104"/>
    <mergeCell ref="D95:H95"/>
    <mergeCell ref="E96:I96"/>
    <mergeCell ref="E99:I99"/>
    <mergeCell ref="E101:I101"/>
    <mergeCell ref="E103:I103"/>
    <mergeCell ref="F102:J102"/>
    <mergeCell ref="F97:J97"/>
    <mergeCell ref="F98:J98"/>
    <mergeCell ref="I92:AF92"/>
    <mergeCell ref="J104:AF104"/>
    <mergeCell ref="J95:AF95"/>
    <mergeCell ref="J100:AF100"/>
    <mergeCell ref="K103:AF103"/>
    <mergeCell ref="K101:AF101"/>
    <mergeCell ref="K96:AF96"/>
    <mergeCell ref="K99:AF99"/>
    <mergeCell ref="L98:AF98"/>
    <mergeCell ref="L85:AO85"/>
    <mergeCell ref="L102:AF102"/>
    <mergeCell ref="L97:AF97"/>
    <mergeCell ref="E105:I105"/>
    <mergeCell ref="K105:AF105"/>
    <mergeCell ref="F106:J106"/>
    <mergeCell ref="L106:AF106"/>
    <mergeCell ref="E107:I107"/>
    <mergeCell ref="K107:AF107"/>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100:AM100"/>
    <mergeCell ref="AG102:AM102"/>
    <mergeCell ref="AG99:AM99"/>
    <mergeCell ref="AG103:AM103"/>
    <mergeCell ref="AG104:AM104"/>
    <mergeCell ref="AG101:AM101"/>
    <mergeCell ref="AG98:AM98"/>
    <mergeCell ref="AG97:AM97"/>
    <mergeCell ref="AG96:AM96"/>
    <mergeCell ref="AG95:AM95"/>
    <mergeCell ref="AG92:AM92"/>
    <mergeCell ref="AM87:AN87"/>
    <mergeCell ref="AM89:AP89"/>
    <mergeCell ref="AM90:AP90"/>
    <mergeCell ref="AN98:AP98"/>
    <mergeCell ref="AN92:AP92"/>
    <mergeCell ref="AN103:AP103"/>
    <mergeCell ref="AN102:AP102"/>
    <mergeCell ref="AN101:AP101"/>
    <mergeCell ref="AN95:AP95"/>
    <mergeCell ref="AN96:AP96"/>
    <mergeCell ref="AN100:AP100"/>
    <mergeCell ref="AN97:AP97"/>
    <mergeCell ref="AN99:AP99"/>
    <mergeCell ref="AN104:AP104"/>
    <mergeCell ref="AS89:AT91"/>
    <mergeCell ref="AN105:AP105"/>
    <mergeCell ref="AG105:AM105"/>
    <mergeCell ref="AN106:AP106"/>
    <mergeCell ref="AG106:AM106"/>
    <mergeCell ref="AN107:AP107"/>
    <mergeCell ref="AG107:AM107"/>
    <mergeCell ref="AN94:AP94"/>
  </mergeCells>
  <hyperlinks>
    <hyperlink ref="A97" location="'001 - km 46,306 - propustek'!C2" display="/"/>
    <hyperlink ref="A98" location="'002 - km 46,306 - svršek '!C2" display="/"/>
    <hyperlink ref="A99" location="'002 - VRN'!C2" display="/"/>
    <hyperlink ref="A102" location="'001 - km  49,915 - propus...'!C2" display="/"/>
    <hyperlink ref="A103" location="'002 - VRN '!C2" display="/"/>
    <hyperlink ref="A106" location="'001 - km 52,333 - propustek'!C2" display="/"/>
    <hyperlink ref="A107" location="'002 - VRN_01'!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92</v>
      </c>
    </row>
    <row r="3" s="1" customFormat="1" ht="6.96" customHeight="1">
      <c r="B3" s="149"/>
      <c r="C3" s="150"/>
      <c r="D3" s="150"/>
      <c r="E3" s="150"/>
      <c r="F3" s="150"/>
      <c r="G3" s="150"/>
      <c r="H3" s="150"/>
      <c r="I3" s="151"/>
      <c r="J3" s="150"/>
      <c r="K3" s="150"/>
      <c r="L3" s="21"/>
      <c r="AT3" s="18" t="s">
        <v>85</v>
      </c>
    </row>
    <row r="4" s="1" customFormat="1" ht="24.96" customHeight="1">
      <c r="B4" s="21"/>
      <c r="D4" s="152" t="s">
        <v>112</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propustků úseku Oldřichov u Duchcova - Louka u Litvínova</v>
      </c>
      <c r="F7" s="154"/>
      <c r="G7" s="154"/>
      <c r="H7" s="154"/>
      <c r="I7" s="148"/>
      <c r="L7" s="21"/>
    </row>
    <row r="8">
      <c r="B8" s="21"/>
      <c r="D8" s="154" t="s">
        <v>113</v>
      </c>
      <c r="L8" s="21"/>
    </row>
    <row r="9" s="1" customFormat="1" ht="16.5" customHeight="1">
      <c r="B9" s="21"/>
      <c r="E9" s="155" t="s">
        <v>114</v>
      </c>
      <c r="F9" s="1"/>
      <c r="G9" s="1"/>
      <c r="H9" s="1"/>
      <c r="I9" s="148"/>
      <c r="L9" s="21"/>
    </row>
    <row r="10" s="1" customFormat="1" ht="12" customHeight="1">
      <c r="B10" s="21"/>
      <c r="D10" s="154" t="s">
        <v>115</v>
      </c>
      <c r="I10" s="148"/>
      <c r="L10" s="21"/>
    </row>
    <row r="11" s="2" customFormat="1" ht="16.5" customHeight="1">
      <c r="A11" s="39"/>
      <c r="B11" s="45"/>
      <c r="C11" s="39"/>
      <c r="D11" s="39"/>
      <c r="E11" s="156" t="s">
        <v>116</v>
      </c>
      <c r="F11" s="39"/>
      <c r="G11" s="39"/>
      <c r="H11" s="39"/>
      <c r="I11" s="157"/>
      <c r="J11" s="39"/>
      <c r="K11" s="39"/>
      <c r="L11" s="64"/>
      <c r="S11" s="39"/>
      <c r="T11" s="39"/>
      <c r="U11" s="39"/>
      <c r="V11" s="39"/>
      <c r="W11" s="39"/>
      <c r="X11" s="39"/>
      <c r="Y11" s="39"/>
      <c r="Z11" s="39"/>
      <c r="AA11" s="39"/>
      <c r="AB11" s="39"/>
      <c r="AC11" s="39"/>
      <c r="AD11" s="39"/>
      <c r="AE11" s="39"/>
    </row>
    <row r="12" s="2" customFormat="1" ht="12" customHeight="1">
      <c r="A12" s="39"/>
      <c r="B12" s="45"/>
      <c r="C12" s="39"/>
      <c r="D12" s="154" t="s">
        <v>117</v>
      </c>
      <c r="E12" s="39"/>
      <c r="F12" s="39"/>
      <c r="G12" s="39"/>
      <c r="H12" s="39"/>
      <c r="I12" s="157"/>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8" t="s">
        <v>118</v>
      </c>
      <c r="F13" s="39"/>
      <c r="G13" s="39"/>
      <c r="H13" s="39"/>
      <c r="I13" s="157"/>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157"/>
      <c r="J14" s="39"/>
      <c r="K14" s="39"/>
      <c r="L14" s="64"/>
      <c r="S14" s="39"/>
      <c r="T14" s="39"/>
      <c r="U14" s="39"/>
      <c r="V14" s="39"/>
      <c r="W14" s="39"/>
      <c r="X14" s="39"/>
      <c r="Y14" s="39"/>
      <c r="Z14" s="39"/>
      <c r="AA14" s="39"/>
      <c r="AB14" s="39"/>
      <c r="AC14" s="39"/>
      <c r="AD14" s="39"/>
      <c r="AE14" s="39"/>
    </row>
    <row r="15" s="2" customFormat="1" ht="12" customHeight="1">
      <c r="A15" s="39"/>
      <c r="B15" s="45"/>
      <c r="C15" s="39"/>
      <c r="D15" s="154" t="s">
        <v>19</v>
      </c>
      <c r="E15" s="39"/>
      <c r="F15" s="142" t="s">
        <v>1</v>
      </c>
      <c r="G15" s="39"/>
      <c r="H15" s="39"/>
      <c r="I15" s="159"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4" t="s">
        <v>22</v>
      </c>
      <c r="E16" s="39"/>
      <c r="F16" s="142" t="s">
        <v>23</v>
      </c>
      <c r="G16" s="39"/>
      <c r="H16" s="39"/>
      <c r="I16" s="159" t="s">
        <v>24</v>
      </c>
      <c r="J16" s="160" t="str">
        <f>'Rekapitulace zakázky'!AN8</f>
        <v>8. 1. 2020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157"/>
      <c r="J17" s="39"/>
      <c r="K17" s="39"/>
      <c r="L17" s="64"/>
      <c r="S17" s="39"/>
      <c r="T17" s="39"/>
      <c r="U17" s="39"/>
      <c r="V17" s="39"/>
      <c r="W17" s="39"/>
      <c r="X17" s="39"/>
      <c r="Y17" s="39"/>
      <c r="Z17" s="39"/>
      <c r="AA17" s="39"/>
      <c r="AB17" s="39"/>
      <c r="AC17" s="39"/>
      <c r="AD17" s="39"/>
      <c r="AE17" s="39"/>
    </row>
    <row r="18" s="2" customFormat="1" ht="12" customHeight="1">
      <c r="A18" s="39"/>
      <c r="B18" s="45"/>
      <c r="C18" s="39"/>
      <c r="D18" s="154" t="s">
        <v>28</v>
      </c>
      <c r="E18" s="39"/>
      <c r="F18" s="39"/>
      <c r="G18" s="39"/>
      <c r="H18" s="39"/>
      <c r="I18" s="159" t="s">
        <v>29</v>
      </c>
      <c r="J18" s="142" t="s">
        <v>1</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
        <v>23</v>
      </c>
      <c r="F19" s="39"/>
      <c r="G19" s="39"/>
      <c r="H19" s="39"/>
      <c r="I19" s="159" t="s">
        <v>30</v>
      </c>
      <c r="J19" s="142" t="s">
        <v>1</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157"/>
      <c r="J20" s="39"/>
      <c r="K20" s="39"/>
      <c r="L20" s="64"/>
      <c r="S20" s="39"/>
      <c r="T20" s="39"/>
      <c r="U20" s="39"/>
      <c r="V20" s="39"/>
      <c r="W20" s="39"/>
      <c r="X20" s="39"/>
      <c r="Y20" s="39"/>
      <c r="Z20" s="39"/>
      <c r="AA20" s="39"/>
      <c r="AB20" s="39"/>
      <c r="AC20" s="39"/>
      <c r="AD20" s="39"/>
      <c r="AE20" s="39"/>
    </row>
    <row r="21" s="2" customFormat="1" ht="12" customHeight="1">
      <c r="A21" s="39"/>
      <c r="B21" s="45"/>
      <c r="C21" s="39"/>
      <c r="D21" s="154" t="s">
        <v>31</v>
      </c>
      <c r="E21" s="39"/>
      <c r="F21" s="39"/>
      <c r="G21" s="39"/>
      <c r="H21" s="39"/>
      <c r="I21" s="159"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9"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157"/>
      <c r="J23" s="39"/>
      <c r="K23" s="39"/>
      <c r="L23" s="64"/>
      <c r="S23" s="39"/>
      <c r="T23" s="39"/>
      <c r="U23" s="39"/>
      <c r="V23" s="39"/>
      <c r="W23" s="39"/>
      <c r="X23" s="39"/>
      <c r="Y23" s="39"/>
      <c r="Z23" s="39"/>
      <c r="AA23" s="39"/>
      <c r="AB23" s="39"/>
      <c r="AC23" s="39"/>
      <c r="AD23" s="39"/>
      <c r="AE23" s="39"/>
    </row>
    <row r="24" s="2" customFormat="1" ht="12" customHeight="1">
      <c r="A24" s="39"/>
      <c r="B24" s="45"/>
      <c r="C24" s="39"/>
      <c r="D24" s="154" t="s">
        <v>33</v>
      </c>
      <c r="E24" s="39"/>
      <c r="F24" s="39"/>
      <c r="G24" s="39"/>
      <c r="H24" s="39"/>
      <c r="I24" s="159" t="s">
        <v>29</v>
      </c>
      <c r="J24" s="142" t="s">
        <v>1</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
        <v>23</v>
      </c>
      <c r="F25" s="39"/>
      <c r="G25" s="39"/>
      <c r="H25" s="39"/>
      <c r="I25" s="159" t="s">
        <v>30</v>
      </c>
      <c r="J25" s="142" t="s">
        <v>1</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157"/>
      <c r="J26" s="39"/>
      <c r="K26" s="39"/>
      <c r="L26" s="64"/>
      <c r="S26" s="39"/>
      <c r="T26" s="39"/>
      <c r="U26" s="39"/>
      <c r="V26" s="39"/>
      <c r="W26" s="39"/>
      <c r="X26" s="39"/>
      <c r="Y26" s="39"/>
      <c r="Z26" s="39"/>
      <c r="AA26" s="39"/>
      <c r="AB26" s="39"/>
      <c r="AC26" s="39"/>
      <c r="AD26" s="39"/>
      <c r="AE26" s="39"/>
    </row>
    <row r="27" s="2" customFormat="1" ht="12" customHeight="1">
      <c r="A27" s="39"/>
      <c r="B27" s="45"/>
      <c r="C27" s="39"/>
      <c r="D27" s="154" t="s">
        <v>35</v>
      </c>
      <c r="E27" s="39"/>
      <c r="F27" s="39"/>
      <c r="G27" s="39"/>
      <c r="H27" s="39"/>
      <c r="I27" s="159" t="s">
        <v>29</v>
      </c>
      <c r="J27" s="142" t="s">
        <v>1</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
        <v>23</v>
      </c>
      <c r="F28" s="39"/>
      <c r="G28" s="39"/>
      <c r="H28" s="39"/>
      <c r="I28" s="159" t="s">
        <v>30</v>
      </c>
      <c r="J28" s="142" t="s">
        <v>1</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157"/>
      <c r="J29" s="39"/>
      <c r="K29" s="39"/>
      <c r="L29" s="64"/>
      <c r="S29" s="39"/>
      <c r="T29" s="39"/>
      <c r="U29" s="39"/>
      <c r="V29" s="39"/>
      <c r="W29" s="39"/>
      <c r="X29" s="39"/>
      <c r="Y29" s="39"/>
      <c r="Z29" s="39"/>
      <c r="AA29" s="39"/>
      <c r="AB29" s="39"/>
      <c r="AC29" s="39"/>
      <c r="AD29" s="39"/>
      <c r="AE29" s="39"/>
    </row>
    <row r="30" s="2" customFormat="1" ht="12" customHeight="1">
      <c r="A30" s="39"/>
      <c r="B30" s="45"/>
      <c r="C30" s="39"/>
      <c r="D30" s="154" t="s">
        <v>36</v>
      </c>
      <c r="E30" s="39"/>
      <c r="F30" s="39"/>
      <c r="G30" s="39"/>
      <c r="H30" s="39"/>
      <c r="I30" s="157"/>
      <c r="J30" s="39"/>
      <c r="K30" s="39"/>
      <c r="L30" s="64"/>
      <c r="S30" s="39"/>
      <c r="T30" s="39"/>
      <c r="U30" s="39"/>
      <c r="V30" s="39"/>
      <c r="W30" s="39"/>
      <c r="X30" s="39"/>
      <c r="Y30" s="39"/>
      <c r="Z30" s="39"/>
      <c r="AA30" s="39"/>
      <c r="AB30" s="39"/>
      <c r="AC30" s="39"/>
      <c r="AD30" s="39"/>
      <c r="AE30" s="39"/>
    </row>
    <row r="31" s="8" customFormat="1" ht="16.5" customHeight="1">
      <c r="A31" s="161"/>
      <c r="B31" s="162"/>
      <c r="C31" s="161"/>
      <c r="D31" s="161"/>
      <c r="E31" s="163" t="s">
        <v>1</v>
      </c>
      <c r="F31" s="163"/>
      <c r="G31" s="163"/>
      <c r="H31" s="163"/>
      <c r="I31" s="164"/>
      <c r="J31" s="161"/>
      <c r="K31" s="161"/>
      <c r="L31" s="165"/>
      <c r="S31" s="161"/>
      <c r="T31" s="161"/>
      <c r="U31" s="161"/>
      <c r="V31" s="161"/>
      <c r="W31" s="161"/>
      <c r="X31" s="161"/>
      <c r="Y31" s="161"/>
      <c r="Z31" s="161"/>
      <c r="AA31" s="161"/>
      <c r="AB31" s="161"/>
      <c r="AC31" s="161"/>
      <c r="AD31" s="161"/>
      <c r="AE31" s="161"/>
    </row>
    <row r="32" s="2" customFormat="1" ht="6.96" customHeight="1">
      <c r="A32" s="39"/>
      <c r="B32" s="45"/>
      <c r="C32" s="39"/>
      <c r="D32" s="39"/>
      <c r="E32" s="39"/>
      <c r="F32" s="39"/>
      <c r="G32" s="39"/>
      <c r="H32" s="39"/>
      <c r="I32" s="157"/>
      <c r="J32" s="39"/>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25.44" customHeight="1">
      <c r="A34" s="39"/>
      <c r="B34" s="45"/>
      <c r="C34" s="39"/>
      <c r="D34" s="168" t="s">
        <v>37</v>
      </c>
      <c r="E34" s="39"/>
      <c r="F34" s="39"/>
      <c r="G34" s="39"/>
      <c r="H34" s="39"/>
      <c r="I34" s="157"/>
      <c r="J34" s="169">
        <f>ROUND(J134, 2)</f>
        <v>0</v>
      </c>
      <c r="K34" s="39"/>
      <c r="L34" s="64"/>
      <c r="S34" s="39"/>
      <c r="T34" s="39"/>
      <c r="U34" s="39"/>
      <c r="V34" s="39"/>
      <c r="W34" s="39"/>
      <c r="X34" s="39"/>
      <c r="Y34" s="39"/>
      <c r="Z34" s="39"/>
      <c r="AA34" s="39"/>
      <c r="AB34" s="39"/>
      <c r="AC34" s="39"/>
      <c r="AD34" s="39"/>
      <c r="AE34" s="39"/>
    </row>
    <row r="35" s="2" customFormat="1" ht="6.96" customHeight="1">
      <c r="A35" s="39"/>
      <c r="B35" s="45"/>
      <c r="C35" s="39"/>
      <c r="D35" s="166"/>
      <c r="E35" s="166"/>
      <c r="F35" s="166"/>
      <c r="G35" s="166"/>
      <c r="H35" s="166"/>
      <c r="I35" s="167"/>
      <c r="J35" s="166"/>
      <c r="K35" s="166"/>
      <c r="L35" s="64"/>
      <c r="S35" s="39"/>
      <c r="T35" s="39"/>
      <c r="U35" s="39"/>
      <c r="V35" s="39"/>
      <c r="W35" s="39"/>
      <c r="X35" s="39"/>
      <c r="Y35" s="39"/>
      <c r="Z35" s="39"/>
      <c r="AA35" s="39"/>
      <c r="AB35" s="39"/>
      <c r="AC35" s="39"/>
      <c r="AD35" s="39"/>
      <c r="AE35" s="39"/>
    </row>
    <row r="36" s="2" customFormat="1" ht="14.4" customHeight="1">
      <c r="A36" s="39"/>
      <c r="B36" s="45"/>
      <c r="C36" s="39"/>
      <c r="D36" s="39"/>
      <c r="E36" s="39"/>
      <c r="F36" s="170" t="s">
        <v>39</v>
      </c>
      <c r="G36" s="39"/>
      <c r="H36" s="39"/>
      <c r="I36" s="171" t="s">
        <v>38</v>
      </c>
      <c r="J36" s="170" t="s">
        <v>40</v>
      </c>
      <c r="K36" s="39"/>
      <c r="L36" s="64"/>
      <c r="S36" s="39"/>
      <c r="T36" s="39"/>
      <c r="U36" s="39"/>
      <c r="V36" s="39"/>
      <c r="W36" s="39"/>
      <c r="X36" s="39"/>
      <c r="Y36" s="39"/>
      <c r="Z36" s="39"/>
      <c r="AA36" s="39"/>
      <c r="AB36" s="39"/>
      <c r="AC36" s="39"/>
      <c r="AD36" s="39"/>
      <c r="AE36" s="39"/>
    </row>
    <row r="37" s="2" customFormat="1" ht="14.4" customHeight="1">
      <c r="A37" s="39"/>
      <c r="B37" s="45"/>
      <c r="C37" s="39"/>
      <c r="D37" s="156" t="s">
        <v>41</v>
      </c>
      <c r="E37" s="154" t="s">
        <v>42</v>
      </c>
      <c r="F37" s="172">
        <f>ROUND((SUM(BE134:BE462)),  2)</f>
        <v>0</v>
      </c>
      <c r="G37" s="39"/>
      <c r="H37" s="39"/>
      <c r="I37" s="173">
        <v>0.20999999999999999</v>
      </c>
      <c r="J37" s="172">
        <f>ROUND(((SUM(BE134:BE462))*I37),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4" t="s">
        <v>43</v>
      </c>
      <c r="F38" s="172">
        <f>ROUND((SUM(BF134:BF462)),  2)</f>
        <v>0</v>
      </c>
      <c r="G38" s="39"/>
      <c r="H38" s="39"/>
      <c r="I38" s="173">
        <v>0.14999999999999999</v>
      </c>
      <c r="J38" s="172">
        <f>ROUND(((SUM(BF134:BF462))*I38),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44</v>
      </c>
      <c r="F39" s="172">
        <f>ROUND((SUM(BG134:BG462)),  2)</f>
        <v>0</v>
      </c>
      <c r="G39" s="39"/>
      <c r="H39" s="39"/>
      <c r="I39" s="173">
        <v>0.20999999999999999</v>
      </c>
      <c r="J39" s="172">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4" t="s">
        <v>45</v>
      </c>
      <c r="F40" s="172">
        <f>ROUND((SUM(BH134:BH462)),  2)</f>
        <v>0</v>
      </c>
      <c r="G40" s="39"/>
      <c r="H40" s="39"/>
      <c r="I40" s="173">
        <v>0.14999999999999999</v>
      </c>
      <c r="J40" s="172">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4" t="s">
        <v>46</v>
      </c>
      <c r="F41" s="172">
        <f>ROUND((SUM(BI134:BI462)),  2)</f>
        <v>0</v>
      </c>
      <c r="G41" s="39"/>
      <c r="H41" s="39"/>
      <c r="I41" s="173">
        <v>0</v>
      </c>
      <c r="J41" s="172">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2" customFormat="1" ht="25.44" customHeight="1">
      <c r="A43" s="39"/>
      <c r="B43" s="45"/>
      <c r="C43" s="174"/>
      <c r="D43" s="175" t="s">
        <v>47</v>
      </c>
      <c r="E43" s="176"/>
      <c r="F43" s="176"/>
      <c r="G43" s="177" t="s">
        <v>48</v>
      </c>
      <c r="H43" s="178" t="s">
        <v>49</v>
      </c>
      <c r="I43" s="179"/>
      <c r="J43" s="180">
        <f>SUM(J34:J41)</f>
        <v>0</v>
      </c>
      <c r="K43" s="181"/>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157"/>
      <c r="J44" s="39"/>
      <c r="K44" s="39"/>
      <c r="L44" s="64"/>
      <c r="S44" s="39"/>
      <c r="T44" s="39"/>
      <c r="U44" s="39"/>
      <c r="V44" s="39"/>
      <c r="W44" s="39"/>
      <c r="X44" s="39"/>
      <c r="Y44" s="39"/>
      <c r="Z44" s="39"/>
      <c r="AA44" s="39"/>
      <c r="AB44" s="39"/>
      <c r="AC44" s="39"/>
      <c r="AD44" s="39"/>
      <c r="AE44" s="39"/>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propustků úseku Oldřichov u Duchcova - Louka u Litvínova</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113</v>
      </c>
      <c r="D86" s="23"/>
      <c r="E86" s="23"/>
      <c r="F86" s="23"/>
      <c r="G86" s="23"/>
      <c r="H86" s="23"/>
      <c r="I86" s="148"/>
      <c r="J86" s="23"/>
      <c r="K86" s="23"/>
      <c r="L86" s="21"/>
    </row>
    <row r="87" s="1" customFormat="1" ht="16.5" customHeight="1">
      <c r="B87" s="22"/>
      <c r="C87" s="23"/>
      <c r="D87" s="23"/>
      <c r="E87" s="198" t="s">
        <v>114</v>
      </c>
      <c r="F87" s="23"/>
      <c r="G87" s="23"/>
      <c r="H87" s="23"/>
      <c r="I87" s="148"/>
      <c r="J87" s="23"/>
      <c r="K87" s="23"/>
      <c r="L87" s="21"/>
    </row>
    <row r="88" s="1" customFormat="1" ht="12" customHeight="1">
      <c r="B88" s="22"/>
      <c r="C88" s="33" t="s">
        <v>115</v>
      </c>
      <c r="D88" s="23"/>
      <c r="E88" s="23"/>
      <c r="F88" s="23"/>
      <c r="G88" s="23"/>
      <c r="H88" s="23"/>
      <c r="I88" s="148"/>
      <c r="J88" s="23"/>
      <c r="K88" s="23"/>
      <c r="L88" s="21"/>
    </row>
    <row r="89" s="2" customFormat="1" ht="16.5" customHeight="1">
      <c r="A89" s="39"/>
      <c r="B89" s="40"/>
      <c r="C89" s="41"/>
      <c r="D89" s="41"/>
      <c r="E89" s="199" t="s">
        <v>116</v>
      </c>
      <c r="F89" s="41"/>
      <c r="G89" s="41"/>
      <c r="H89" s="41"/>
      <c r="I89" s="157"/>
      <c r="J89" s="41"/>
      <c r="K89" s="41"/>
      <c r="L89" s="64"/>
      <c r="S89" s="39"/>
      <c r="T89" s="39"/>
      <c r="U89" s="39"/>
      <c r="V89" s="39"/>
      <c r="W89" s="39"/>
      <c r="X89" s="39"/>
      <c r="Y89" s="39"/>
      <c r="Z89" s="39"/>
      <c r="AA89" s="39"/>
      <c r="AB89" s="39"/>
      <c r="AC89" s="39"/>
      <c r="AD89" s="39"/>
      <c r="AE89" s="39"/>
    </row>
    <row r="90" s="2" customFormat="1" ht="12" customHeight="1">
      <c r="A90" s="39"/>
      <c r="B90" s="40"/>
      <c r="C90" s="33" t="s">
        <v>117</v>
      </c>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001 - km 46,306 - propustek</v>
      </c>
      <c r="F91" s="41"/>
      <c r="G91" s="41"/>
      <c r="H91" s="41"/>
      <c r="I91" s="157"/>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159" t="s">
        <v>24</v>
      </c>
      <c r="J93" s="80" t="str">
        <f>IF(J16="","",J16)</f>
        <v>8. 1. 2020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157"/>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159"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159"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9.28" customHeight="1">
      <c r="A98" s="39"/>
      <c r="B98" s="40"/>
      <c r="C98" s="200" t="s">
        <v>120</v>
      </c>
      <c r="D98" s="201"/>
      <c r="E98" s="201"/>
      <c r="F98" s="201"/>
      <c r="G98" s="201"/>
      <c r="H98" s="201"/>
      <c r="I98" s="202"/>
      <c r="J98" s="203" t="s">
        <v>121</v>
      </c>
      <c r="K98" s="201"/>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157"/>
      <c r="J99" s="41"/>
      <c r="K99" s="41"/>
      <c r="L99" s="64"/>
      <c r="S99" s="39"/>
      <c r="T99" s="39"/>
      <c r="U99" s="39"/>
      <c r="V99" s="39"/>
      <c r="W99" s="39"/>
      <c r="X99" s="39"/>
      <c r="Y99" s="39"/>
      <c r="Z99" s="39"/>
      <c r="AA99" s="39"/>
      <c r="AB99" s="39"/>
      <c r="AC99" s="39"/>
      <c r="AD99" s="39"/>
      <c r="AE99" s="39"/>
    </row>
    <row r="100" s="2" customFormat="1" ht="22.8" customHeight="1">
      <c r="A100" s="39"/>
      <c r="B100" s="40"/>
      <c r="C100" s="204" t="s">
        <v>122</v>
      </c>
      <c r="D100" s="41"/>
      <c r="E100" s="41"/>
      <c r="F100" s="41"/>
      <c r="G100" s="41"/>
      <c r="H100" s="41"/>
      <c r="I100" s="157"/>
      <c r="J100" s="111">
        <f>J134</f>
        <v>0</v>
      </c>
      <c r="K100" s="41"/>
      <c r="L100" s="64"/>
      <c r="S100" s="39"/>
      <c r="T100" s="39"/>
      <c r="U100" s="39"/>
      <c r="V100" s="39"/>
      <c r="W100" s="39"/>
      <c r="X100" s="39"/>
      <c r="Y100" s="39"/>
      <c r="Z100" s="39"/>
      <c r="AA100" s="39"/>
      <c r="AB100" s="39"/>
      <c r="AC100" s="39"/>
      <c r="AD100" s="39"/>
      <c r="AE100" s="39"/>
      <c r="AU100" s="18" t="s">
        <v>123</v>
      </c>
    </row>
    <row r="101" s="9" customFormat="1" ht="24.96" customHeight="1">
      <c r="A101" s="9"/>
      <c r="B101" s="205"/>
      <c r="C101" s="206"/>
      <c r="D101" s="207" t="s">
        <v>124</v>
      </c>
      <c r="E101" s="208"/>
      <c r="F101" s="208"/>
      <c r="G101" s="208"/>
      <c r="H101" s="208"/>
      <c r="I101" s="209"/>
      <c r="J101" s="210">
        <f>J135</f>
        <v>0</v>
      </c>
      <c r="K101" s="206"/>
      <c r="L101" s="211"/>
      <c r="S101" s="9"/>
      <c r="T101" s="9"/>
      <c r="U101" s="9"/>
      <c r="V101" s="9"/>
      <c r="W101" s="9"/>
      <c r="X101" s="9"/>
      <c r="Y101" s="9"/>
      <c r="Z101" s="9"/>
      <c r="AA101" s="9"/>
      <c r="AB101" s="9"/>
      <c r="AC101" s="9"/>
      <c r="AD101" s="9"/>
      <c r="AE101" s="9"/>
    </row>
    <row r="102" s="10" customFormat="1" ht="19.92" customHeight="1">
      <c r="A102" s="10"/>
      <c r="B102" s="212"/>
      <c r="C102" s="133"/>
      <c r="D102" s="213" t="s">
        <v>125</v>
      </c>
      <c r="E102" s="214"/>
      <c r="F102" s="214"/>
      <c r="G102" s="214"/>
      <c r="H102" s="214"/>
      <c r="I102" s="215"/>
      <c r="J102" s="216">
        <f>J136</f>
        <v>0</v>
      </c>
      <c r="K102" s="133"/>
      <c r="L102" s="217"/>
      <c r="S102" s="10"/>
      <c r="T102" s="10"/>
      <c r="U102" s="10"/>
      <c r="V102" s="10"/>
      <c r="W102" s="10"/>
      <c r="X102" s="10"/>
      <c r="Y102" s="10"/>
      <c r="Z102" s="10"/>
      <c r="AA102" s="10"/>
      <c r="AB102" s="10"/>
      <c r="AC102" s="10"/>
      <c r="AD102" s="10"/>
      <c r="AE102" s="10"/>
    </row>
    <row r="103" s="10" customFormat="1" ht="19.92" customHeight="1">
      <c r="A103" s="10"/>
      <c r="B103" s="212"/>
      <c r="C103" s="133"/>
      <c r="D103" s="213" t="s">
        <v>126</v>
      </c>
      <c r="E103" s="214"/>
      <c r="F103" s="214"/>
      <c r="G103" s="214"/>
      <c r="H103" s="214"/>
      <c r="I103" s="215"/>
      <c r="J103" s="216">
        <f>J255</f>
        <v>0</v>
      </c>
      <c r="K103" s="133"/>
      <c r="L103" s="217"/>
      <c r="S103" s="10"/>
      <c r="T103" s="10"/>
      <c r="U103" s="10"/>
      <c r="V103" s="10"/>
      <c r="W103" s="10"/>
      <c r="X103" s="10"/>
      <c r="Y103" s="10"/>
      <c r="Z103" s="10"/>
      <c r="AA103" s="10"/>
      <c r="AB103" s="10"/>
      <c r="AC103" s="10"/>
      <c r="AD103" s="10"/>
      <c r="AE103" s="10"/>
    </row>
    <row r="104" s="10" customFormat="1" ht="19.92" customHeight="1">
      <c r="A104" s="10"/>
      <c r="B104" s="212"/>
      <c r="C104" s="133"/>
      <c r="D104" s="213" t="s">
        <v>127</v>
      </c>
      <c r="E104" s="214"/>
      <c r="F104" s="214"/>
      <c r="G104" s="214"/>
      <c r="H104" s="214"/>
      <c r="I104" s="215"/>
      <c r="J104" s="216">
        <f>J308</f>
        <v>0</v>
      </c>
      <c r="K104" s="133"/>
      <c r="L104" s="217"/>
      <c r="S104" s="10"/>
      <c r="T104" s="10"/>
      <c r="U104" s="10"/>
      <c r="V104" s="10"/>
      <c r="W104" s="10"/>
      <c r="X104" s="10"/>
      <c r="Y104" s="10"/>
      <c r="Z104" s="10"/>
      <c r="AA104" s="10"/>
      <c r="AB104" s="10"/>
      <c r="AC104" s="10"/>
      <c r="AD104" s="10"/>
      <c r="AE104" s="10"/>
    </row>
    <row r="105" s="10" customFormat="1" ht="19.92" customHeight="1">
      <c r="A105" s="10"/>
      <c r="B105" s="212"/>
      <c r="C105" s="133"/>
      <c r="D105" s="213" t="s">
        <v>128</v>
      </c>
      <c r="E105" s="214"/>
      <c r="F105" s="214"/>
      <c r="G105" s="214"/>
      <c r="H105" s="214"/>
      <c r="I105" s="215"/>
      <c r="J105" s="216">
        <f>J314</f>
        <v>0</v>
      </c>
      <c r="K105" s="133"/>
      <c r="L105" s="217"/>
      <c r="S105" s="10"/>
      <c r="T105" s="10"/>
      <c r="U105" s="10"/>
      <c r="V105" s="10"/>
      <c r="W105" s="10"/>
      <c r="X105" s="10"/>
      <c r="Y105" s="10"/>
      <c r="Z105" s="10"/>
      <c r="AA105" s="10"/>
      <c r="AB105" s="10"/>
      <c r="AC105" s="10"/>
      <c r="AD105" s="10"/>
      <c r="AE105" s="10"/>
    </row>
    <row r="106" s="10" customFormat="1" ht="19.92" customHeight="1">
      <c r="A106" s="10"/>
      <c r="B106" s="212"/>
      <c r="C106" s="133"/>
      <c r="D106" s="213" t="s">
        <v>129</v>
      </c>
      <c r="E106" s="214"/>
      <c r="F106" s="214"/>
      <c r="G106" s="214"/>
      <c r="H106" s="214"/>
      <c r="I106" s="215"/>
      <c r="J106" s="216">
        <f>J340</f>
        <v>0</v>
      </c>
      <c r="K106" s="133"/>
      <c r="L106" s="217"/>
      <c r="S106" s="10"/>
      <c r="T106" s="10"/>
      <c r="U106" s="10"/>
      <c r="V106" s="10"/>
      <c r="W106" s="10"/>
      <c r="X106" s="10"/>
      <c r="Y106" s="10"/>
      <c r="Z106" s="10"/>
      <c r="AA106" s="10"/>
      <c r="AB106" s="10"/>
      <c r="AC106" s="10"/>
      <c r="AD106" s="10"/>
      <c r="AE106" s="10"/>
    </row>
    <row r="107" s="10" customFormat="1" ht="19.92" customHeight="1">
      <c r="A107" s="10"/>
      <c r="B107" s="212"/>
      <c r="C107" s="133"/>
      <c r="D107" s="213" t="s">
        <v>130</v>
      </c>
      <c r="E107" s="214"/>
      <c r="F107" s="214"/>
      <c r="G107" s="214"/>
      <c r="H107" s="214"/>
      <c r="I107" s="215"/>
      <c r="J107" s="216">
        <f>J360</f>
        <v>0</v>
      </c>
      <c r="K107" s="133"/>
      <c r="L107" s="217"/>
      <c r="S107" s="10"/>
      <c r="T107" s="10"/>
      <c r="U107" s="10"/>
      <c r="V107" s="10"/>
      <c r="W107" s="10"/>
      <c r="X107" s="10"/>
      <c r="Y107" s="10"/>
      <c r="Z107" s="10"/>
      <c r="AA107" s="10"/>
      <c r="AB107" s="10"/>
      <c r="AC107" s="10"/>
      <c r="AD107" s="10"/>
      <c r="AE107" s="10"/>
    </row>
    <row r="108" s="10" customFormat="1" ht="19.92" customHeight="1">
      <c r="A108" s="10"/>
      <c r="B108" s="212"/>
      <c r="C108" s="133"/>
      <c r="D108" s="213" t="s">
        <v>131</v>
      </c>
      <c r="E108" s="214"/>
      <c r="F108" s="214"/>
      <c r="G108" s="214"/>
      <c r="H108" s="214"/>
      <c r="I108" s="215"/>
      <c r="J108" s="216">
        <f>J402</f>
        <v>0</v>
      </c>
      <c r="K108" s="133"/>
      <c r="L108" s="217"/>
      <c r="S108" s="10"/>
      <c r="T108" s="10"/>
      <c r="U108" s="10"/>
      <c r="V108" s="10"/>
      <c r="W108" s="10"/>
      <c r="X108" s="10"/>
      <c r="Y108" s="10"/>
      <c r="Z108" s="10"/>
      <c r="AA108" s="10"/>
      <c r="AB108" s="10"/>
      <c r="AC108" s="10"/>
      <c r="AD108" s="10"/>
      <c r="AE108" s="10"/>
    </row>
    <row r="109" s="10" customFormat="1" ht="19.92" customHeight="1">
      <c r="A109" s="10"/>
      <c r="B109" s="212"/>
      <c r="C109" s="133"/>
      <c r="D109" s="213" t="s">
        <v>132</v>
      </c>
      <c r="E109" s="214"/>
      <c r="F109" s="214"/>
      <c r="G109" s="214"/>
      <c r="H109" s="214"/>
      <c r="I109" s="215"/>
      <c r="J109" s="216">
        <f>J425</f>
        <v>0</v>
      </c>
      <c r="K109" s="133"/>
      <c r="L109" s="217"/>
      <c r="S109" s="10"/>
      <c r="T109" s="10"/>
      <c r="U109" s="10"/>
      <c r="V109" s="10"/>
      <c r="W109" s="10"/>
      <c r="X109" s="10"/>
      <c r="Y109" s="10"/>
      <c r="Z109" s="10"/>
      <c r="AA109" s="10"/>
      <c r="AB109" s="10"/>
      <c r="AC109" s="10"/>
      <c r="AD109" s="10"/>
      <c r="AE109" s="10"/>
    </row>
    <row r="110" s="9" customFormat="1" ht="24.96" customHeight="1">
      <c r="A110" s="9"/>
      <c r="B110" s="205"/>
      <c r="C110" s="206"/>
      <c r="D110" s="207" t="s">
        <v>133</v>
      </c>
      <c r="E110" s="208"/>
      <c r="F110" s="208"/>
      <c r="G110" s="208"/>
      <c r="H110" s="208"/>
      <c r="I110" s="209"/>
      <c r="J110" s="210">
        <f>J433</f>
        <v>0</v>
      </c>
      <c r="K110" s="206"/>
      <c r="L110" s="211"/>
      <c r="S110" s="9"/>
      <c r="T110" s="9"/>
      <c r="U110" s="9"/>
      <c r="V110" s="9"/>
      <c r="W110" s="9"/>
      <c r="X110" s="9"/>
      <c r="Y110" s="9"/>
      <c r="Z110" s="9"/>
      <c r="AA110" s="9"/>
      <c r="AB110" s="9"/>
      <c r="AC110" s="9"/>
      <c r="AD110" s="9"/>
      <c r="AE110" s="9"/>
    </row>
    <row r="111" s="2" customFormat="1" ht="21.84" customHeight="1">
      <c r="A111" s="39"/>
      <c r="B111" s="40"/>
      <c r="C111" s="41"/>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194"/>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197"/>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134</v>
      </c>
      <c r="D117" s="41"/>
      <c r="E117" s="41"/>
      <c r="F117" s="41"/>
      <c r="G117" s="41"/>
      <c r="H117" s="41"/>
      <c r="I117" s="157"/>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157"/>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98" t="str">
        <f>E7</f>
        <v>Oprava propustků úseku Oldřichov u Duchcova - Louka u Litvínova</v>
      </c>
      <c r="F120" s="33"/>
      <c r="G120" s="33"/>
      <c r="H120" s="33"/>
      <c r="I120" s="157"/>
      <c r="J120" s="41"/>
      <c r="K120" s="41"/>
      <c r="L120" s="64"/>
      <c r="S120" s="39"/>
      <c r="T120" s="39"/>
      <c r="U120" s="39"/>
      <c r="V120" s="39"/>
      <c r="W120" s="39"/>
      <c r="X120" s="39"/>
      <c r="Y120" s="39"/>
      <c r="Z120" s="39"/>
      <c r="AA120" s="39"/>
      <c r="AB120" s="39"/>
      <c r="AC120" s="39"/>
      <c r="AD120" s="39"/>
      <c r="AE120" s="39"/>
    </row>
    <row r="121" s="1" customFormat="1" ht="12" customHeight="1">
      <c r="B121" s="22"/>
      <c r="C121" s="33" t="s">
        <v>113</v>
      </c>
      <c r="D121" s="23"/>
      <c r="E121" s="23"/>
      <c r="F121" s="23"/>
      <c r="G121" s="23"/>
      <c r="H121" s="23"/>
      <c r="I121" s="148"/>
      <c r="J121" s="23"/>
      <c r="K121" s="23"/>
      <c r="L121" s="21"/>
    </row>
    <row r="122" s="1" customFormat="1" ht="16.5" customHeight="1">
      <c r="B122" s="22"/>
      <c r="C122" s="23"/>
      <c r="D122" s="23"/>
      <c r="E122" s="198" t="s">
        <v>114</v>
      </c>
      <c r="F122" s="23"/>
      <c r="G122" s="23"/>
      <c r="H122" s="23"/>
      <c r="I122" s="148"/>
      <c r="J122" s="23"/>
      <c r="K122" s="23"/>
      <c r="L122" s="21"/>
    </row>
    <row r="123" s="1" customFormat="1" ht="12" customHeight="1">
      <c r="B123" s="22"/>
      <c r="C123" s="33" t="s">
        <v>115</v>
      </c>
      <c r="D123" s="23"/>
      <c r="E123" s="23"/>
      <c r="F123" s="23"/>
      <c r="G123" s="23"/>
      <c r="H123" s="23"/>
      <c r="I123" s="148"/>
      <c r="J123" s="23"/>
      <c r="K123" s="23"/>
      <c r="L123" s="21"/>
    </row>
    <row r="124" s="2" customFormat="1" ht="16.5" customHeight="1">
      <c r="A124" s="39"/>
      <c r="B124" s="40"/>
      <c r="C124" s="41"/>
      <c r="D124" s="41"/>
      <c r="E124" s="199" t="s">
        <v>116</v>
      </c>
      <c r="F124" s="41"/>
      <c r="G124" s="41"/>
      <c r="H124" s="41"/>
      <c r="I124" s="157"/>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117</v>
      </c>
      <c r="D125" s="41"/>
      <c r="E125" s="41"/>
      <c r="F125" s="41"/>
      <c r="G125" s="41"/>
      <c r="H125" s="41"/>
      <c r="I125" s="157"/>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77" t="str">
        <f>E13</f>
        <v>001 - km 46,306 - propustek</v>
      </c>
      <c r="F126" s="41"/>
      <c r="G126" s="41"/>
      <c r="H126" s="41"/>
      <c r="I126" s="157"/>
      <c r="J126" s="41"/>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157"/>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22</v>
      </c>
      <c r="D128" s="41"/>
      <c r="E128" s="41"/>
      <c r="F128" s="28" t="str">
        <f>F16</f>
        <v xml:space="preserve"> </v>
      </c>
      <c r="G128" s="41"/>
      <c r="H128" s="41"/>
      <c r="I128" s="159" t="s">
        <v>24</v>
      </c>
      <c r="J128" s="80" t="str">
        <f>IF(J16="","",J16)</f>
        <v>8. 1. 2020</v>
      </c>
      <c r="K128" s="41"/>
      <c r="L128" s="64"/>
      <c r="S128" s="39"/>
      <c r="T128" s="39"/>
      <c r="U128" s="39"/>
      <c r="V128" s="39"/>
      <c r="W128" s="39"/>
      <c r="X128" s="39"/>
      <c r="Y128" s="39"/>
      <c r="Z128" s="39"/>
      <c r="AA128" s="39"/>
      <c r="AB128" s="39"/>
      <c r="AC128" s="39"/>
      <c r="AD128" s="39"/>
      <c r="AE128" s="39"/>
    </row>
    <row r="129" s="2" customFormat="1" ht="6.96" customHeight="1">
      <c r="A129" s="39"/>
      <c r="B129" s="40"/>
      <c r="C129" s="41"/>
      <c r="D129" s="41"/>
      <c r="E129" s="41"/>
      <c r="F129" s="41"/>
      <c r="G129" s="41"/>
      <c r="H129" s="41"/>
      <c r="I129" s="157"/>
      <c r="J129" s="41"/>
      <c r="K129" s="41"/>
      <c r="L129" s="64"/>
      <c r="S129" s="39"/>
      <c r="T129" s="39"/>
      <c r="U129" s="39"/>
      <c r="V129" s="39"/>
      <c r="W129" s="39"/>
      <c r="X129" s="39"/>
      <c r="Y129" s="39"/>
      <c r="Z129" s="39"/>
      <c r="AA129" s="39"/>
      <c r="AB129" s="39"/>
      <c r="AC129" s="39"/>
      <c r="AD129" s="39"/>
      <c r="AE129" s="39"/>
    </row>
    <row r="130" s="2" customFormat="1" ht="15.15" customHeight="1">
      <c r="A130" s="39"/>
      <c r="B130" s="40"/>
      <c r="C130" s="33" t="s">
        <v>28</v>
      </c>
      <c r="D130" s="41"/>
      <c r="E130" s="41"/>
      <c r="F130" s="28" t="str">
        <f>E19</f>
        <v xml:space="preserve"> </v>
      </c>
      <c r="G130" s="41"/>
      <c r="H130" s="41"/>
      <c r="I130" s="159" t="s">
        <v>33</v>
      </c>
      <c r="J130" s="37" t="str">
        <f>E25</f>
        <v xml:space="preserve"> </v>
      </c>
      <c r="K130" s="41"/>
      <c r="L130" s="64"/>
      <c r="S130" s="39"/>
      <c r="T130" s="39"/>
      <c r="U130" s="39"/>
      <c r="V130" s="39"/>
      <c r="W130" s="39"/>
      <c r="X130" s="39"/>
      <c r="Y130" s="39"/>
      <c r="Z130" s="39"/>
      <c r="AA130" s="39"/>
      <c r="AB130" s="39"/>
      <c r="AC130" s="39"/>
      <c r="AD130" s="39"/>
      <c r="AE130" s="39"/>
    </row>
    <row r="131" s="2" customFormat="1" ht="15.15" customHeight="1">
      <c r="A131" s="39"/>
      <c r="B131" s="40"/>
      <c r="C131" s="33" t="s">
        <v>31</v>
      </c>
      <c r="D131" s="41"/>
      <c r="E131" s="41"/>
      <c r="F131" s="28" t="str">
        <f>IF(E22="","",E22)</f>
        <v>Vyplň údaj</v>
      </c>
      <c r="G131" s="41"/>
      <c r="H131" s="41"/>
      <c r="I131" s="159" t="s">
        <v>35</v>
      </c>
      <c r="J131" s="37" t="str">
        <f>E28</f>
        <v xml:space="preserve"> </v>
      </c>
      <c r="K131" s="41"/>
      <c r="L131" s="64"/>
      <c r="S131" s="39"/>
      <c r="T131" s="39"/>
      <c r="U131" s="39"/>
      <c r="V131" s="39"/>
      <c r="W131" s="39"/>
      <c r="X131" s="39"/>
      <c r="Y131" s="39"/>
      <c r="Z131" s="39"/>
      <c r="AA131" s="39"/>
      <c r="AB131" s="39"/>
      <c r="AC131" s="39"/>
      <c r="AD131" s="39"/>
      <c r="AE131" s="39"/>
    </row>
    <row r="132" s="2" customFormat="1" ht="10.32" customHeight="1">
      <c r="A132" s="39"/>
      <c r="B132" s="40"/>
      <c r="C132" s="41"/>
      <c r="D132" s="41"/>
      <c r="E132" s="41"/>
      <c r="F132" s="41"/>
      <c r="G132" s="41"/>
      <c r="H132" s="41"/>
      <c r="I132" s="157"/>
      <c r="J132" s="41"/>
      <c r="K132" s="41"/>
      <c r="L132" s="64"/>
      <c r="S132" s="39"/>
      <c r="T132" s="39"/>
      <c r="U132" s="39"/>
      <c r="V132" s="39"/>
      <c r="W132" s="39"/>
      <c r="X132" s="39"/>
      <c r="Y132" s="39"/>
      <c r="Z132" s="39"/>
      <c r="AA132" s="39"/>
      <c r="AB132" s="39"/>
      <c r="AC132" s="39"/>
      <c r="AD132" s="39"/>
      <c r="AE132" s="39"/>
    </row>
    <row r="133" s="11" customFormat="1" ht="29.28" customHeight="1">
      <c r="A133" s="218"/>
      <c r="B133" s="219"/>
      <c r="C133" s="220" t="s">
        <v>135</v>
      </c>
      <c r="D133" s="221" t="s">
        <v>62</v>
      </c>
      <c r="E133" s="221" t="s">
        <v>58</v>
      </c>
      <c r="F133" s="221" t="s">
        <v>59</v>
      </c>
      <c r="G133" s="221" t="s">
        <v>136</v>
      </c>
      <c r="H133" s="221" t="s">
        <v>137</v>
      </c>
      <c r="I133" s="222" t="s">
        <v>138</v>
      </c>
      <c r="J133" s="221" t="s">
        <v>121</v>
      </c>
      <c r="K133" s="223" t="s">
        <v>139</v>
      </c>
      <c r="L133" s="224"/>
      <c r="M133" s="101" t="s">
        <v>1</v>
      </c>
      <c r="N133" s="102" t="s">
        <v>41</v>
      </c>
      <c r="O133" s="102" t="s">
        <v>140</v>
      </c>
      <c r="P133" s="102" t="s">
        <v>141</v>
      </c>
      <c r="Q133" s="102" t="s">
        <v>142</v>
      </c>
      <c r="R133" s="102" t="s">
        <v>143</v>
      </c>
      <c r="S133" s="102" t="s">
        <v>144</v>
      </c>
      <c r="T133" s="103" t="s">
        <v>145</v>
      </c>
      <c r="U133" s="218"/>
      <c r="V133" s="218"/>
      <c r="W133" s="218"/>
      <c r="X133" s="218"/>
      <c r="Y133" s="218"/>
      <c r="Z133" s="218"/>
      <c r="AA133" s="218"/>
      <c r="AB133" s="218"/>
      <c r="AC133" s="218"/>
      <c r="AD133" s="218"/>
      <c r="AE133" s="218"/>
    </row>
    <row r="134" s="2" customFormat="1" ht="22.8" customHeight="1">
      <c r="A134" s="39"/>
      <c r="B134" s="40"/>
      <c r="C134" s="108" t="s">
        <v>146</v>
      </c>
      <c r="D134" s="41"/>
      <c r="E134" s="41"/>
      <c r="F134" s="41"/>
      <c r="G134" s="41"/>
      <c r="H134" s="41"/>
      <c r="I134" s="157"/>
      <c r="J134" s="225">
        <f>BK134</f>
        <v>0</v>
      </c>
      <c r="K134" s="41"/>
      <c r="L134" s="45"/>
      <c r="M134" s="104"/>
      <c r="N134" s="226"/>
      <c r="O134" s="105"/>
      <c r="P134" s="227">
        <f>P135+P433</f>
        <v>0</v>
      </c>
      <c r="Q134" s="105"/>
      <c r="R134" s="227">
        <f>R135+R433</f>
        <v>264.26636326244801</v>
      </c>
      <c r="S134" s="105"/>
      <c r="T134" s="228">
        <f>T135+T433</f>
        <v>100.47189</v>
      </c>
      <c r="U134" s="39"/>
      <c r="V134" s="39"/>
      <c r="W134" s="39"/>
      <c r="X134" s="39"/>
      <c r="Y134" s="39"/>
      <c r="Z134" s="39"/>
      <c r="AA134" s="39"/>
      <c r="AB134" s="39"/>
      <c r="AC134" s="39"/>
      <c r="AD134" s="39"/>
      <c r="AE134" s="39"/>
      <c r="AT134" s="18" t="s">
        <v>76</v>
      </c>
      <c r="AU134" s="18" t="s">
        <v>123</v>
      </c>
      <c r="BK134" s="229">
        <f>BK135+BK433</f>
        <v>0</v>
      </c>
    </row>
    <row r="135" s="12" customFormat="1" ht="25.92" customHeight="1">
      <c r="A135" s="12"/>
      <c r="B135" s="230"/>
      <c r="C135" s="231"/>
      <c r="D135" s="232" t="s">
        <v>76</v>
      </c>
      <c r="E135" s="233" t="s">
        <v>147</v>
      </c>
      <c r="F135" s="233" t="s">
        <v>148</v>
      </c>
      <c r="G135" s="231"/>
      <c r="H135" s="231"/>
      <c r="I135" s="234"/>
      <c r="J135" s="235">
        <f>BK135</f>
        <v>0</v>
      </c>
      <c r="K135" s="231"/>
      <c r="L135" s="236"/>
      <c r="M135" s="237"/>
      <c r="N135" s="238"/>
      <c r="O135" s="238"/>
      <c r="P135" s="239">
        <f>P136+P255+P308+P314+P340+P360+P402+P425</f>
        <v>0</v>
      </c>
      <c r="Q135" s="238"/>
      <c r="R135" s="239">
        <f>R136+R255+R308+R314+R340+R360+R402+R425</f>
        <v>264.15536326244802</v>
      </c>
      <c r="S135" s="238"/>
      <c r="T135" s="240">
        <f>T136+T255+T308+T314+T340+T360+T402+T425</f>
        <v>100.47189</v>
      </c>
      <c r="U135" s="12"/>
      <c r="V135" s="12"/>
      <c r="W135" s="12"/>
      <c r="X135" s="12"/>
      <c r="Y135" s="12"/>
      <c r="Z135" s="12"/>
      <c r="AA135" s="12"/>
      <c r="AB135" s="12"/>
      <c r="AC135" s="12"/>
      <c r="AD135" s="12"/>
      <c r="AE135" s="12"/>
      <c r="AR135" s="241" t="s">
        <v>21</v>
      </c>
      <c r="AT135" s="242" t="s">
        <v>76</v>
      </c>
      <c r="AU135" s="242" t="s">
        <v>77</v>
      </c>
      <c r="AY135" s="241" t="s">
        <v>149</v>
      </c>
      <c r="BK135" s="243">
        <f>BK136+BK255+BK308+BK314+BK340+BK360+BK402+BK425</f>
        <v>0</v>
      </c>
    </row>
    <row r="136" s="12" customFormat="1" ht="22.8" customHeight="1">
      <c r="A136" s="12"/>
      <c r="B136" s="230"/>
      <c r="C136" s="231"/>
      <c r="D136" s="232" t="s">
        <v>76</v>
      </c>
      <c r="E136" s="244" t="s">
        <v>21</v>
      </c>
      <c r="F136" s="244" t="s">
        <v>150</v>
      </c>
      <c r="G136" s="231"/>
      <c r="H136" s="231"/>
      <c r="I136" s="234"/>
      <c r="J136" s="245">
        <f>BK136</f>
        <v>0</v>
      </c>
      <c r="K136" s="231"/>
      <c r="L136" s="236"/>
      <c r="M136" s="237"/>
      <c r="N136" s="238"/>
      <c r="O136" s="238"/>
      <c r="P136" s="239">
        <f>SUM(P137:P254)</f>
        <v>0</v>
      </c>
      <c r="Q136" s="238"/>
      <c r="R136" s="239">
        <f>SUM(R137:R254)</f>
        <v>113.28341924280001</v>
      </c>
      <c r="S136" s="238"/>
      <c r="T136" s="240">
        <f>SUM(T137:T254)</f>
        <v>0</v>
      </c>
      <c r="U136" s="12"/>
      <c r="V136" s="12"/>
      <c r="W136" s="12"/>
      <c r="X136" s="12"/>
      <c r="Y136" s="12"/>
      <c r="Z136" s="12"/>
      <c r="AA136" s="12"/>
      <c r="AB136" s="12"/>
      <c r="AC136" s="12"/>
      <c r="AD136" s="12"/>
      <c r="AE136" s="12"/>
      <c r="AR136" s="241" t="s">
        <v>21</v>
      </c>
      <c r="AT136" s="242" t="s">
        <v>76</v>
      </c>
      <c r="AU136" s="242" t="s">
        <v>21</v>
      </c>
      <c r="AY136" s="241" t="s">
        <v>149</v>
      </c>
      <c r="BK136" s="243">
        <f>SUM(BK137:BK254)</f>
        <v>0</v>
      </c>
    </row>
    <row r="137" s="2" customFormat="1" ht="33" customHeight="1">
      <c r="A137" s="39"/>
      <c r="B137" s="40"/>
      <c r="C137" s="246" t="s">
        <v>21</v>
      </c>
      <c r="D137" s="246" t="s">
        <v>151</v>
      </c>
      <c r="E137" s="247" t="s">
        <v>152</v>
      </c>
      <c r="F137" s="248" t="s">
        <v>153</v>
      </c>
      <c r="G137" s="249" t="s">
        <v>154</v>
      </c>
      <c r="H137" s="250">
        <v>98</v>
      </c>
      <c r="I137" s="251"/>
      <c r="J137" s="252">
        <f>ROUND(I137*H137,2)</f>
        <v>0</v>
      </c>
      <c r="K137" s="248" t="s">
        <v>155</v>
      </c>
      <c r="L137" s="45"/>
      <c r="M137" s="253" t="s">
        <v>1</v>
      </c>
      <c r="N137" s="254" t="s">
        <v>42</v>
      </c>
      <c r="O137" s="92"/>
      <c r="P137" s="255">
        <f>O137*H137</f>
        <v>0</v>
      </c>
      <c r="Q137" s="255">
        <v>0</v>
      </c>
      <c r="R137" s="255">
        <f>Q137*H137</f>
        <v>0</v>
      </c>
      <c r="S137" s="255">
        <v>0</v>
      </c>
      <c r="T137" s="256">
        <f>S137*H137</f>
        <v>0</v>
      </c>
      <c r="U137" s="39"/>
      <c r="V137" s="39"/>
      <c r="W137" s="39"/>
      <c r="X137" s="39"/>
      <c r="Y137" s="39"/>
      <c r="Z137" s="39"/>
      <c r="AA137" s="39"/>
      <c r="AB137" s="39"/>
      <c r="AC137" s="39"/>
      <c r="AD137" s="39"/>
      <c r="AE137" s="39"/>
      <c r="AR137" s="257" t="s">
        <v>156</v>
      </c>
      <c r="AT137" s="257" t="s">
        <v>151</v>
      </c>
      <c r="AU137" s="257" t="s">
        <v>85</v>
      </c>
      <c r="AY137" s="18" t="s">
        <v>149</v>
      </c>
      <c r="BE137" s="258">
        <f>IF(N137="základní",J137,0)</f>
        <v>0</v>
      </c>
      <c r="BF137" s="258">
        <f>IF(N137="snížená",J137,0)</f>
        <v>0</v>
      </c>
      <c r="BG137" s="258">
        <f>IF(N137="zákl. přenesená",J137,0)</f>
        <v>0</v>
      </c>
      <c r="BH137" s="258">
        <f>IF(N137="sníž. přenesená",J137,0)</f>
        <v>0</v>
      </c>
      <c r="BI137" s="258">
        <f>IF(N137="nulová",J137,0)</f>
        <v>0</v>
      </c>
      <c r="BJ137" s="18" t="s">
        <v>21</v>
      </c>
      <c r="BK137" s="258">
        <f>ROUND(I137*H137,2)</f>
        <v>0</v>
      </c>
      <c r="BL137" s="18" t="s">
        <v>156</v>
      </c>
      <c r="BM137" s="257" t="s">
        <v>157</v>
      </c>
    </row>
    <row r="138" s="2" customFormat="1">
      <c r="A138" s="39"/>
      <c r="B138" s="40"/>
      <c r="C138" s="41"/>
      <c r="D138" s="259" t="s">
        <v>158</v>
      </c>
      <c r="E138" s="41"/>
      <c r="F138" s="260" t="s">
        <v>159</v>
      </c>
      <c r="G138" s="41"/>
      <c r="H138" s="41"/>
      <c r="I138" s="157"/>
      <c r="J138" s="41"/>
      <c r="K138" s="41"/>
      <c r="L138" s="45"/>
      <c r="M138" s="261"/>
      <c r="N138" s="262"/>
      <c r="O138" s="92"/>
      <c r="P138" s="92"/>
      <c r="Q138" s="92"/>
      <c r="R138" s="92"/>
      <c r="S138" s="92"/>
      <c r="T138" s="93"/>
      <c r="U138" s="39"/>
      <c r="V138" s="39"/>
      <c r="W138" s="39"/>
      <c r="X138" s="39"/>
      <c r="Y138" s="39"/>
      <c r="Z138" s="39"/>
      <c r="AA138" s="39"/>
      <c r="AB138" s="39"/>
      <c r="AC138" s="39"/>
      <c r="AD138" s="39"/>
      <c r="AE138" s="39"/>
      <c r="AT138" s="18" t="s">
        <v>158</v>
      </c>
      <c r="AU138" s="18" t="s">
        <v>85</v>
      </c>
    </row>
    <row r="139" s="2" customFormat="1">
      <c r="A139" s="39"/>
      <c r="B139" s="40"/>
      <c r="C139" s="41"/>
      <c r="D139" s="259" t="s">
        <v>160</v>
      </c>
      <c r="E139" s="41"/>
      <c r="F139" s="263" t="s">
        <v>161</v>
      </c>
      <c r="G139" s="41"/>
      <c r="H139" s="41"/>
      <c r="I139" s="157"/>
      <c r="J139" s="41"/>
      <c r="K139" s="41"/>
      <c r="L139" s="45"/>
      <c r="M139" s="261"/>
      <c r="N139" s="262"/>
      <c r="O139" s="92"/>
      <c r="P139" s="92"/>
      <c r="Q139" s="92"/>
      <c r="R139" s="92"/>
      <c r="S139" s="92"/>
      <c r="T139" s="93"/>
      <c r="U139" s="39"/>
      <c r="V139" s="39"/>
      <c r="W139" s="39"/>
      <c r="X139" s="39"/>
      <c r="Y139" s="39"/>
      <c r="Z139" s="39"/>
      <c r="AA139" s="39"/>
      <c r="AB139" s="39"/>
      <c r="AC139" s="39"/>
      <c r="AD139" s="39"/>
      <c r="AE139" s="39"/>
      <c r="AT139" s="18" t="s">
        <v>160</v>
      </c>
      <c r="AU139" s="18" t="s">
        <v>85</v>
      </c>
    </row>
    <row r="140" s="13" customFormat="1">
      <c r="A140" s="13"/>
      <c r="B140" s="264"/>
      <c r="C140" s="265"/>
      <c r="D140" s="259" t="s">
        <v>162</v>
      </c>
      <c r="E140" s="266" t="s">
        <v>1</v>
      </c>
      <c r="F140" s="267" t="s">
        <v>163</v>
      </c>
      <c r="G140" s="265"/>
      <c r="H140" s="266" t="s">
        <v>1</v>
      </c>
      <c r="I140" s="268"/>
      <c r="J140" s="265"/>
      <c r="K140" s="265"/>
      <c r="L140" s="269"/>
      <c r="M140" s="270"/>
      <c r="N140" s="271"/>
      <c r="O140" s="271"/>
      <c r="P140" s="271"/>
      <c r="Q140" s="271"/>
      <c r="R140" s="271"/>
      <c r="S140" s="271"/>
      <c r="T140" s="272"/>
      <c r="U140" s="13"/>
      <c r="V140" s="13"/>
      <c r="W140" s="13"/>
      <c r="X140" s="13"/>
      <c r="Y140" s="13"/>
      <c r="Z140" s="13"/>
      <c r="AA140" s="13"/>
      <c r="AB140" s="13"/>
      <c r="AC140" s="13"/>
      <c r="AD140" s="13"/>
      <c r="AE140" s="13"/>
      <c r="AT140" s="273" t="s">
        <v>162</v>
      </c>
      <c r="AU140" s="273" t="s">
        <v>85</v>
      </c>
      <c r="AV140" s="13" t="s">
        <v>21</v>
      </c>
      <c r="AW140" s="13" t="s">
        <v>34</v>
      </c>
      <c r="AX140" s="13" t="s">
        <v>77</v>
      </c>
      <c r="AY140" s="273" t="s">
        <v>149</v>
      </c>
    </row>
    <row r="141" s="14" customFormat="1">
      <c r="A141" s="14"/>
      <c r="B141" s="274"/>
      <c r="C141" s="275"/>
      <c r="D141" s="259" t="s">
        <v>162</v>
      </c>
      <c r="E141" s="276" t="s">
        <v>1</v>
      </c>
      <c r="F141" s="277" t="s">
        <v>164</v>
      </c>
      <c r="G141" s="275"/>
      <c r="H141" s="278">
        <v>49</v>
      </c>
      <c r="I141" s="279"/>
      <c r="J141" s="275"/>
      <c r="K141" s="275"/>
      <c r="L141" s="280"/>
      <c r="M141" s="281"/>
      <c r="N141" s="282"/>
      <c r="O141" s="282"/>
      <c r="P141" s="282"/>
      <c r="Q141" s="282"/>
      <c r="R141" s="282"/>
      <c r="S141" s="282"/>
      <c r="T141" s="283"/>
      <c r="U141" s="14"/>
      <c r="V141" s="14"/>
      <c r="W141" s="14"/>
      <c r="X141" s="14"/>
      <c r="Y141" s="14"/>
      <c r="Z141" s="14"/>
      <c r="AA141" s="14"/>
      <c r="AB141" s="14"/>
      <c r="AC141" s="14"/>
      <c r="AD141" s="14"/>
      <c r="AE141" s="14"/>
      <c r="AT141" s="284" t="s">
        <v>162</v>
      </c>
      <c r="AU141" s="284" t="s">
        <v>85</v>
      </c>
      <c r="AV141" s="14" t="s">
        <v>85</v>
      </c>
      <c r="AW141" s="14" t="s">
        <v>34</v>
      </c>
      <c r="AX141" s="14" t="s">
        <v>77</v>
      </c>
      <c r="AY141" s="284" t="s">
        <v>149</v>
      </c>
    </row>
    <row r="142" s="13" customFormat="1">
      <c r="A142" s="13"/>
      <c r="B142" s="264"/>
      <c r="C142" s="265"/>
      <c r="D142" s="259" t="s">
        <v>162</v>
      </c>
      <c r="E142" s="266" t="s">
        <v>1</v>
      </c>
      <c r="F142" s="267" t="s">
        <v>165</v>
      </c>
      <c r="G142" s="265"/>
      <c r="H142" s="266" t="s">
        <v>1</v>
      </c>
      <c r="I142" s="268"/>
      <c r="J142" s="265"/>
      <c r="K142" s="265"/>
      <c r="L142" s="269"/>
      <c r="M142" s="270"/>
      <c r="N142" s="271"/>
      <c r="O142" s="271"/>
      <c r="P142" s="271"/>
      <c r="Q142" s="271"/>
      <c r="R142" s="271"/>
      <c r="S142" s="271"/>
      <c r="T142" s="272"/>
      <c r="U142" s="13"/>
      <c r="V142" s="13"/>
      <c r="W142" s="13"/>
      <c r="X142" s="13"/>
      <c r="Y142" s="13"/>
      <c r="Z142" s="13"/>
      <c r="AA142" s="13"/>
      <c r="AB142" s="13"/>
      <c r="AC142" s="13"/>
      <c r="AD142" s="13"/>
      <c r="AE142" s="13"/>
      <c r="AT142" s="273" t="s">
        <v>162</v>
      </c>
      <c r="AU142" s="273" t="s">
        <v>85</v>
      </c>
      <c r="AV142" s="13" t="s">
        <v>21</v>
      </c>
      <c r="AW142" s="13" t="s">
        <v>34</v>
      </c>
      <c r="AX142" s="13" t="s">
        <v>77</v>
      </c>
      <c r="AY142" s="273" t="s">
        <v>149</v>
      </c>
    </row>
    <row r="143" s="14" customFormat="1">
      <c r="A143" s="14"/>
      <c r="B143" s="274"/>
      <c r="C143" s="275"/>
      <c r="D143" s="259" t="s">
        <v>162</v>
      </c>
      <c r="E143" s="276" t="s">
        <v>1</v>
      </c>
      <c r="F143" s="277" t="s">
        <v>164</v>
      </c>
      <c r="G143" s="275"/>
      <c r="H143" s="278">
        <v>49</v>
      </c>
      <c r="I143" s="279"/>
      <c r="J143" s="275"/>
      <c r="K143" s="275"/>
      <c r="L143" s="280"/>
      <c r="M143" s="281"/>
      <c r="N143" s="282"/>
      <c r="O143" s="282"/>
      <c r="P143" s="282"/>
      <c r="Q143" s="282"/>
      <c r="R143" s="282"/>
      <c r="S143" s="282"/>
      <c r="T143" s="283"/>
      <c r="U143" s="14"/>
      <c r="V143" s="14"/>
      <c r="W143" s="14"/>
      <c r="X143" s="14"/>
      <c r="Y143" s="14"/>
      <c r="Z143" s="14"/>
      <c r="AA143" s="14"/>
      <c r="AB143" s="14"/>
      <c r="AC143" s="14"/>
      <c r="AD143" s="14"/>
      <c r="AE143" s="14"/>
      <c r="AT143" s="284" t="s">
        <v>162</v>
      </c>
      <c r="AU143" s="284" t="s">
        <v>85</v>
      </c>
      <c r="AV143" s="14" t="s">
        <v>85</v>
      </c>
      <c r="AW143" s="14" t="s">
        <v>34</v>
      </c>
      <c r="AX143" s="14" t="s">
        <v>77</v>
      </c>
      <c r="AY143" s="284" t="s">
        <v>149</v>
      </c>
    </row>
    <row r="144" s="15" customFormat="1">
      <c r="A144" s="15"/>
      <c r="B144" s="285"/>
      <c r="C144" s="286"/>
      <c r="D144" s="259" t="s">
        <v>162</v>
      </c>
      <c r="E144" s="287" t="s">
        <v>1</v>
      </c>
      <c r="F144" s="288" t="s">
        <v>166</v>
      </c>
      <c r="G144" s="286"/>
      <c r="H144" s="289">
        <v>98</v>
      </c>
      <c r="I144" s="290"/>
      <c r="J144" s="286"/>
      <c r="K144" s="286"/>
      <c r="L144" s="291"/>
      <c r="M144" s="292"/>
      <c r="N144" s="293"/>
      <c r="O144" s="293"/>
      <c r="P144" s="293"/>
      <c r="Q144" s="293"/>
      <c r="R144" s="293"/>
      <c r="S144" s="293"/>
      <c r="T144" s="294"/>
      <c r="U144" s="15"/>
      <c r="V144" s="15"/>
      <c r="W144" s="15"/>
      <c r="X144" s="15"/>
      <c r="Y144" s="15"/>
      <c r="Z144" s="15"/>
      <c r="AA144" s="15"/>
      <c r="AB144" s="15"/>
      <c r="AC144" s="15"/>
      <c r="AD144" s="15"/>
      <c r="AE144" s="15"/>
      <c r="AT144" s="295" t="s">
        <v>162</v>
      </c>
      <c r="AU144" s="295" t="s">
        <v>85</v>
      </c>
      <c r="AV144" s="15" t="s">
        <v>156</v>
      </c>
      <c r="AW144" s="15" t="s">
        <v>34</v>
      </c>
      <c r="AX144" s="15" t="s">
        <v>21</v>
      </c>
      <c r="AY144" s="295" t="s">
        <v>149</v>
      </c>
    </row>
    <row r="145" s="2" customFormat="1" ht="21.75" customHeight="1">
      <c r="A145" s="39"/>
      <c r="B145" s="40"/>
      <c r="C145" s="246" t="s">
        <v>85</v>
      </c>
      <c r="D145" s="246" t="s">
        <v>151</v>
      </c>
      <c r="E145" s="247" t="s">
        <v>167</v>
      </c>
      <c r="F145" s="248" t="s">
        <v>168</v>
      </c>
      <c r="G145" s="249" t="s">
        <v>169</v>
      </c>
      <c r="H145" s="250">
        <v>1.96</v>
      </c>
      <c r="I145" s="251"/>
      <c r="J145" s="252">
        <f>ROUND(I145*H145,2)</f>
        <v>0</v>
      </c>
      <c r="K145" s="248" t="s">
        <v>155</v>
      </c>
      <c r="L145" s="45"/>
      <c r="M145" s="253" t="s">
        <v>1</v>
      </c>
      <c r="N145" s="254" t="s">
        <v>42</v>
      </c>
      <c r="O145" s="92"/>
      <c r="P145" s="255">
        <f>O145*H145</f>
        <v>0</v>
      </c>
      <c r="Q145" s="255">
        <v>0</v>
      </c>
      <c r="R145" s="255">
        <f>Q145*H145</f>
        <v>0</v>
      </c>
      <c r="S145" s="255">
        <v>0</v>
      </c>
      <c r="T145" s="256">
        <f>S145*H145</f>
        <v>0</v>
      </c>
      <c r="U145" s="39"/>
      <c r="V145" s="39"/>
      <c r="W145" s="39"/>
      <c r="X145" s="39"/>
      <c r="Y145" s="39"/>
      <c r="Z145" s="39"/>
      <c r="AA145" s="39"/>
      <c r="AB145" s="39"/>
      <c r="AC145" s="39"/>
      <c r="AD145" s="39"/>
      <c r="AE145" s="39"/>
      <c r="AR145" s="257" t="s">
        <v>156</v>
      </c>
      <c r="AT145" s="257" t="s">
        <v>151</v>
      </c>
      <c r="AU145" s="257" t="s">
        <v>85</v>
      </c>
      <c r="AY145" s="18" t="s">
        <v>149</v>
      </c>
      <c r="BE145" s="258">
        <f>IF(N145="základní",J145,0)</f>
        <v>0</v>
      </c>
      <c r="BF145" s="258">
        <f>IF(N145="snížená",J145,0)</f>
        <v>0</v>
      </c>
      <c r="BG145" s="258">
        <f>IF(N145="zákl. přenesená",J145,0)</f>
        <v>0</v>
      </c>
      <c r="BH145" s="258">
        <f>IF(N145="sníž. přenesená",J145,0)</f>
        <v>0</v>
      </c>
      <c r="BI145" s="258">
        <f>IF(N145="nulová",J145,0)</f>
        <v>0</v>
      </c>
      <c r="BJ145" s="18" t="s">
        <v>21</v>
      </c>
      <c r="BK145" s="258">
        <f>ROUND(I145*H145,2)</f>
        <v>0</v>
      </c>
      <c r="BL145" s="18" t="s">
        <v>156</v>
      </c>
      <c r="BM145" s="257" t="s">
        <v>170</v>
      </c>
    </row>
    <row r="146" s="2" customFormat="1">
      <c r="A146" s="39"/>
      <c r="B146" s="40"/>
      <c r="C146" s="41"/>
      <c r="D146" s="259" t="s">
        <v>158</v>
      </c>
      <c r="E146" s="41"/>
      <c r="F146" s="260" t="s">
        <v>171</v>
      </c>
      <c r="G146" s="41"/>
      <c r="H146" s="41"/>
      <c r="I146" s="157"/>
      <c r="J146" s="41"/>
      <c r="K146" s="41"/>
      <c r="L146" s="45"/>
      <c r="M146" s="261"/>
      <c r="N146" s="262"/>
      <c r="O146" s="92"/>
      <c r="P146" s="92"/>
      <c r="Q146" s="92"/>
      <c r="R146" s="92"/>
      <c r="S146" s="92"/>
      <c r="T146" s="93"/>
      <c r="U146" s="39"/>
      <c r="V146" s="39"/>
      <c r="W146" s="39"/>
      <c r="X146" s="39"/>
      <c r="Y146" s="39"/>
      <c r="Z146" s="39"/>
      <c r="AA146" s="39"/>
      <c r="AB146" s="39"/>
      <c r="AC146" s="39"/>
      <c r="AD146" s="39"/>
      <c r="AE146" s="39"/>
      <c r="AT146" s="18" t="s">
        <v>158</v>
      </c>
      <c r="AU146" s="18" t="s">
        <v>85</v>
      </c>
    </row>
    <row r="147" s="2" customFormat="1">
      <c r="A147" s="39"/>
      <c r="B147" s="40"/>
      <c r="C147" s="41"/>
      <c r="D147" s="259" t="s">
        <v>160</v>
      </c>
      <c r="E147" s="41"/>
      <c r="F147" s="263" t="s">
        <v>172</v>
      </c>
      <c r="G147" s="41"/>
      <c r="H147" s="41"/>
      <c r="I147" s="157"/>
      <c r="J147" s="41"/>
      <c r="K147" s="41"/>
      <c r="L147" s="45"/>
      <c r="M147" s="261"/>
      <c r="N147" s="262"/>
      <c r="O147" s="92"/>
      <c r="P147" s="92"/>
      <c r="Q147" s="92"/>
      <c r="R147" s="92"/>
      <c r="S147" s="92"/>
      <c r="T147" s="93"/>
      <c r="U147" s="39"/>
      <c r="V147" s="39"/>
      <c r="W147" s="39"/>
      <c r="X147" s="39"/>
      <c r="Y147" s="39"/>
      <c r="Z147" s="39"/>
      <c r="AA147" s="39"/>
      <c r="AB147" s="39"/>
      <c r="AC147" s="39"/>
      <c r="AD147" s="39"/>
      <c r="AE147" s="39"/>
      <c r="AT147" s="18" t="s">
        <v>160</v>
      </c>
      <c r="AU147" s="18" t="s">
        <v>85</v>
      </c>
    </row>
    <row r="148" s="14" customFormat="1">
      <c r="A148" s="14"/>
      <c r="B148" s="274"/>
      <c r="C148" s="275"/>
      <c r="D148" s="259" t="s">
        <v>162</v>
      </c>
      <c r="E148" s="276" t="s">
        <v>1</v>
      </c>
      <c r="F148" s="277" t="s">
        <v>173</v>
      </c>
      <c r="G148" s="275"/>
      <c r="H148" s="278">
        <v>1.96</v>
      </c>
      <c r="I148" s="279"/>
      <c r="J148" s="275"/>
      <c r="K148" s="275"/>
      <c r="L148" s="280"/>
      <c r="M148" s="281"/>
      <c r="N148" s="282"/>
      <c r="O148" s="282"/>
      <c r="P148" s="282"/>
      <c r="Q148" s="282"/>
      <c r="R148" s="282"/>
      <c r="S148" s="282"/>
      <c r="T148" s="283"/>
      <c r="U148" s="14"/>
      <c r="V148" s="14"/>
      <c r="W148" s="14"/>
      <c r="X148" s="14"/>
      <c r="Y148" s="14"/>
      <c r="Z148" s="14"/>
      <c r="AA148" s="14"/>
      <c r="AB148" s="14"/>
      <c r="AC148" s="14"/>
      <c r="AD148" s="14"/>
      <c r="AE148" s="14"/>
      <c r="AT148" s="284" t="s">
        <v>162</v>
      </c>
      <c r="AU148" s="284" t="s">
        <v>85</v>
      </c>
      <c r="AV148" s="14" t="s">
        <v>85</v>
      </c>
      <c r="AW148" s="14" t="s">
        <v>34</v>
      </c>
      <c r="AX148" s="14" t="s">
        <v>21</v>
      </c>
      <c r="AY148" s="284" t="s">
        <v>149</v>
      </c>
    </row>
    <row r="149" s="2" customFormat="1" ht="16.5" customHeight="1">
      <c r="A149" s="39"/>
      <c r="B149" s="40"/>
      <c r="C149" s="246" t="s">
        <v>91</v>
      </c>
      <c r="D149" s="246" t="s">
        <v>151</v>
      </c>
      <c r="E149" s="247" t="s">
        <v>174</v>
      </c>
      <c r="F149" s="248" t="s">
        <v>175</v>
      </c>
      <c r="G149" s="249" t="s">
        <v>176</v>
      </c>
      <c r="H149" s="250">
        <v>22</v>
      </c>
      <c r="I149" s="251"/>
      <c r="J149" s="252">
        <f>ROUND(I149*H149,2)</f>
        <v>0</v>
      </c>
      <c r="K149" s="248" t="s">
        <v>155</v>
      </c>
      <c r="L149" s="45"/>
      <c r="M149" s="253" t="s">
        <v>1</v>
      </c>
      <c r="N149" s="254" t="s">
        <v>42</v>
      </c>
      <c r="O149" s="92"/>
      <c r="P149" s="255">
        <f>O149*H149</f>
        <v>0</v>
      </c>
      <c r="Q149" s="255">
        <v>0.017500247399999998</v>
      </c>
      <c r="R149" s="255">
        <f>Q149*H149</f>
        <v>0.38500544279999999</v>
      </c>
      <c r="S149" s="255">
        <v>0</v>
      </c>
      <c r="T149" s="256">
        <f>S149*H149</f>
        <v>0</v>
      </c>
      <c r="U149" s="39"/>
      <c r="V149" s="39"/>
      <c r="W149" s="39"/>
      <c r="X149" s="39"/>
      <c r="Y149" s="39"/>
      <c r="Z149" s="39"/>
      <c r="AA149" s="39"/>
      <c r="AB149" s="39"/>
      <c r="AC149" s="39"/>
      <c r="AD149" s="39"/>
      <c r="AE149" s="39"/>
      <c r="AR149" s="257" t="s">
        <v>156</v>
      </c>
      <c r="AT149" s="257" t="s">
        <v>151</v>
      </c>
      <c r="AU149" s="257" t="s">
        <v>85</v>
      </c>
      <c r="AY149" s="18" t="s">
        <v>149</v>
      </c>
      <c r="BE149" s="258">
        <f>IF(N149="základní",J149,0)</f>
        <v>0</v>
      </c>
      <c r="BF149" s="258">
        <f>IF(N149="snížená",J149,0)</f>
        <v>0</v>
      </c>
      <c r="BG149" s="258">
        <f>IF(N149="zákl. přenesená",J149,0)</f>
        <v>0</v>
      </c>
      <c r="BH149" s="258">
        <f>IF(N149="sníž. přenesená",J149,0)</f>
        <v>0</v>
      </c>
      <c r="BI149" s="258">
        <f>IF(N149="nulová",J149,0)</f>
        <v>0</v>
      </c>
      <c r="BJ149" s="18" t="s">
        <v>21</v>
      </c>
      <c r="BK149" s="258">
        <f>ROUND(I149*H149,2)</f>
        <v>0</v>
      </c>
      <c r="BL149" s="18" t="s">
        <v>156</v>
      </c>
      <c r="BM149" s="257" t="s">
        <v>177</v>
      </c>
    </row>
    <row r="150" s="2" customFormat="1">
      <c r="A150" s="39"/>
      <c r="B150" s="40"/>
      <c r="C150" s="41"/>
      <c r="D150" s="259" t="s">
        <v>158</v>
      </c>
      <c r="E150" s="41"/>
      <c r="F150" s="260" t="s">
        <v>178</v>
      </c>
      <c r="G150" s="41"/>
      <c r="H150" s="41"/>
      <c r="I150" s="157"/>
      <c r="J150" s="41"/>
      <c r="K150" s="41"/>
      <c r="L150" s="45"/>
      <c r="M150" s="261"/>
      <c r="N150" s="262"/>
      <c r="O150" s="92"/>
      <c r="P150" s="92"/>
      <c r="Q150" s="92"/>
      <c r="R150" s="92"/>
      <c r="S150" s="92"/>
      <c r="T150" s="93"/>
      <c r="U150" s="39"/>
      <c r="V150" s="39"/>
      <c r="W150" s="39"/>
      <c r="X150" s="39"/>
      <c r="Y150" s="39"/>
      <c r="Z150" s="39"/>
      <c r="AA150" s="39"/>
      <c r="AB150" s="39"/>
      <c r="AC150" s="39"/>
      <c r="AD150" s="39"/>
      <c r="AE150" s="39"/>
      <c r="AT150" s="18" t="s">
        <v>158</v>
      </c>
      <c r="AU150" s="18" t="s">
        <v>85</v>
      </c>
    </row>
    <row r="151" s="2" customFormat="1">
      <c r="A151" s="39"/>
      <c r="B151" s="40"/>
      <c r="C151" s="41"/>
      <c r="D151" s="259" t="s">
        <v>160</v>
      </c>
      <c r="E151" s="41"/>
      <c r="F151" s="263" t="s">
        <v>179</v>
      </c>
      <c r="G151" s="41"/>
      <c r="H151" s="41"/>
      <c r="I151" s="157"/>
      <c r="J151" s="41"/>
      <c r="K151" s="41"/>
      <c r="L151" s="45"/>
      <c r="M151" s="261"/>
      <c r="N151" s="262"/>
      <c r="O151" s="92"/>
      <c r="P151" s="92"/>
      <c r="Q151" s="92"/>
      <c r="R151" s="92"/>
      <c r="S151" s="92"/>
      <c r="T151" s="93"/>
      <c r="U151" s="39"/>
      <c r="V151" s="39"/>
      <c r="W151" s="39"/>
      <c r="X151" s="39"/>
      <c r="Y151" s="39"/>
      <c r="Z151" s="39"/>
      <c r="AA151" s="39"/>
      <c r="AB151" s="39"/>
      <c r="AC151" s="39"/>
      <c r="AD151" s="39"/>
      <c r="AE151" s="39"/>
      <c r="AT151" s="18" t="s">
        <v>160</v>
      </c>
      <c r="AU151" s="18" t="s">
        <v>85</v>
      </c>
    </row>
    <row r="152" s="2" customFormat="1">
      <c r="A152" s="39"/>
      <c r="B152" s="40"/>
      <c r="C152" s="41"/>
      <c r="D152" s="259" t="s">
        <v>180</v>
      </c>
      <c r="E152" s="41"/>
      <c r="F152" s="263" t="s">
        <v>181</v>
      </c>
      <c r="G152" s="41"/>
      <c r="H152" s="41"/>
      <c r="I152" s="157"/>
      <c r="J152" s="41"/>
      <c r="K152" s="41"/>
      <c r="L152" s="45"/>
      <c r="M152" s="261"/>
      <c r="N152" s="262"/>
      <c r="O152" s="92"/>
      <c r="P152" s="92"/>
      <c r="Q152" s="92"/>
      <c r="R152" s="92"/>
      <c r="S152" s="92"/>
      <c r="T152" s="93"/>
      <c r="U152" s="39"/>
      <c r="V152" s="39"/>
      <c r="W152" s="39"/>
      <c r="X152" s="39"/>
      <c r="Y152" s="39"/>
      <c r="Z152" s="39"/>
      <c r="AA152" s="39"/>
      <c r="AB152" s="39"/>
      <c r="AC152" s="39"/>
      <c r="AD152" s="39"/>
      <c r="AE152" s="39"/>
      <c r="AT152" s="18" t="s">
        <v>180</v>
      </c>
      <c r="AU152" s="18" t="s">
        <v>85</v>
      </c>
    </row>
    <row r="153" s="14" customFormat="1">
      <c r="A153" s="14"/>
      <c r="B153" s="274"/>
      <c r="C153" s="275"/>
      <c r="D153" s="259" t="s">
        <v>162</v>
      </c>
      <c r="E153" s="276" t="s">
        <v>1</v>
      </c>
      <c r="F153" s="277" t="s">
        <v>182</v>
      </c>
      <c r="G153" s="275"/>
      <c r="H153" s="278">
        <v>22</v>
      </c>
      <c r="I153" s="279"/>
      <c r="J153" s="275"/>
      <c r="K153" s="275"/>
      <c r="L153" s="280"/>
      <c r="M153" s="281"/>
      <c r="N153" s="282"/>
      <c r="O153" s="282"/>
      <c r="P153" s="282"/>
      <c r="Q153" s="282"/>
      <c r="R153" s="282"/>
      <c r="S153" s="282"/>
      <c r="T153" s="283"/>
      <c r="U153" s="14"/>
      <c r="V153" s="14"/>
      <c r="W153" s="14"/>
      <c r="X153" s="14"/>
      <c r="Y153" s="14"/>
      <c r="Z153" s="14"/>
      <c r="AA153" s="14"/>
      <c r="AB153" s="14"/>
      <c r="AC153" s="14"/>
      <c r="AD153" s="14"/>
      <c r="AE153" s="14"/>
      <c r="AT153" s="284" t="s">
        <v>162</v>
      </c>
      <c r="AU153" s="284" t="s">
        <v>85</v>
      </c>
      <c r="AV153" s="14" t="s">
        <v>85</v>
      </c>
      <c r="AW153" s="14" t="s">
        <v>34</v>
      </c>
      <c r="AX153" s="14" t="s">
        <v>21</v>
      </c>
      <c r="AY153" s="284" t="s">
        <v>149</v>
      </c>
    </row>
    <row r="154" s="2" customFormat="1" ht="21.75" customHeight="1">
      <c r="A154" s="39"/>
      <c r="B154" s="40"/>
      <c r="C154" s="246" t="s">
        <v>156</v>
      </c>
      <c r="D154" s="246" t="s">
        <v>151</v>
      </c>
      <c r="E154" s="247" t="s">
        <v>183</v>
      </c>
      <c r="F154" s="248" t="s">
        <v>184</v>
      </c>
      <c r="G154" s="249" t="s">
        <v>176</v>
      </c>
      <c r="H154" s="250">
        <v>24</v>
      </c>
      <c r="I154" s="251"/>
      <c r="J154" s="252">
        <f>ROUND(I154*H154,2)</f>
        <v>0</v>
      </c>
      <c r="K154" s="248" t="s">
        <v>155</v>
      </c>
      <c r="L154" s="45"/>
      <c r="M154" s="253" t="s">
        <v>1</v>
      </c>
      <c r="N154" s="254" t="s">
        <v>42</v>
      </c>
      <c r="O154" s="92"/>
      <c r="P154" s="255">
        <f>O154*H154</f>
        <v>0</v>
      </c>
      <c r="Q154" s="255">
        <v>0.060526700000000003</v>
      </c>
      <c r="R154" s="255">
        <f>Q154*H154</f>
        <v>1.4526408000000002</v>
      </c>
      <c r="S154" s="255">
        <v>0</v>
      </c>
      <c r="T154" s="256">
        <f>S154*H154</f>
        <v>0</v>
      </c>
      <c r="U154" s="39"/>
      <c r="V154" s="39"/>
      <c r="W154" s="39"/>
      <c r="X154" s="39"/>
      <c r="Y154" s="39"/>
      <c r="Z154" s="39"/>
      <c r="AA154" s="39"/>
      <c r="AB154" s="39"/>
      <c r="AC154" s="39"/>
      <c r="AD154" s="39"/>
      <c r="AE154" s="39"/>
      <c r="AR154" s="257" t="s">
        <v>156</v>
      </c>
      <c r="AT154" s="257" t="s">
        <v>151</v>
      </c>
      <c r="AU154" s="257" t="s">
        <v>85</v>
      </c>
      <c r="AY154" s="18" t="s">
        <v>149</v>
      </c>
      <c r="BE154" s="258">
        <f>IF(N154="základní",J154,0)</f>
        <v>0</v>
      </c>
      <c r="BF154" s="258">
        <f>IF(N154="snížená",J154,0)</f>
        <v>0</v>
      </c>
      <c r="BG154" s="258">
        <f>IF(N154="zákl. přenesená",J154,0)</f>
        <v>0</v>
      </c>
      <c r="BH154" s="258">
        <f>IF(N154="sníž. přenesená",J154,0)</f>
        <v>0</v>
      </c>
      <c r="BI154" s="258">
        <f>IF(N154="nulová",J154,0)</f>
        <v>0</v>
      </c>
      <c r="BJ154" s="18" t="s">
        <v>21</v>
      </c>
      <c r="BK154" s="258">
        <f>ROUND(I154*H154,2)</f>
        <v>0</v>
      </c>
      <c r="BL154" s="18" t="s">
        <v>156</v>
      </c>
      <c r="BM154" s="257" t="s">
        <v>185</v>
      </c>
    </row>
    <row r="155" s="2" customFormat="1">
      <c r="A155" s="39"/>
      <c r="B155" s="40"/>
      <c r="C155" s="41"/>
      <c r="D155" s="259" t="s">
        <v>158</v>
      </c>
      <c r="E155" s="41"/>
      <c r="F155" s="260" t="s">
        <v>186</v>
      </c>
      <c r="G155" s="41"/>
      <c r="H155" s="41"/>
      <c r="I155" s="157"/>
      <c r="J155" s="41"/>
      <c r="K155" s="41"/>
      <c r="L155" s="45"/>
      <c r="M155" s="261"/>
      <c r="N155" s="262"/>
      <c r="O155" s="92"/>
      <c r="P155" s="92"/>
      <c r="Q155" s="92"/>
      <c r="R155" s="92"/>
      <c r="S155" s="92"/>
      <c r="T155" s="93"/>
      <c r="U155" s="39"/>
      <c r="V155" s="39"/>
      <c r="W155" s="39"/>
      <c r="X155" s="39"/>
      <c r="Y155" s="39"/>
      <c r="Z155" s="39"/>
      <c r="AA155" s="39"/>
      <c r="AB155" s="39"/>
      <c r="AC155" s="39"/>
      <c r="AD155" s="39"/>
      <c r="AE155" s="39"/>
      <c r="AT155" s="18" t="s">
        <v>158</v>
      </c>
      <c r="AU155" s="18" t="s">
        <v>85</v>
      </c>
    </row>
    <row r="156" s="2" customFormat="1">
      <c r="A156" s="39"/>
      <c r="B156" s="40"/>
      <c r="C156" s="41"/>
      <c r="D156" s="259" t="s">
        <v>160</v>
      </c>
      <c r="E156" s="41"/>
      <c r="F156" s="263" t="s">
        <v>187</v>
      </c>
      <c r="G156" s="41"/>
      <c r="H156" s="41"/>
      <c r="I156" s="157"/>
      <c r="J156" s="41"/>
      <c r="K156" s="41"/>
      <c r="L156" s="45"/>
      <c r="M156" s="261"/>
      <c r="N156" s="262"/>
      <c r="O156" s="92"/>
      <c r="P156" s="92"/>
      <c r="Q156" s="92"/>
      <c r="R156" s="92"/>
      <c r="S156" s="92"/>
      <c r="T156" s="93"/>
      <c r="U156" s="39"/>
      <c r="V156" s="39"/>
      <c r="W156" s="39"/>
      <c r="X156" s="39"/>
      <c r="Y156" s="39"/>
      <c r="Z156" s="39"/>
      <c r="AA156" s="39"/>
      <c r="AB156" s="39"/>
      <c r="AC156" s="39"/>
      <c r="AD156" s="39"/>
      <c r="AE156" s="39"/>
      <c r="AT156" s="18" t="s">
        <v>160</v>
      </c>
      <c r="AU156" s="18" t="s">
        <v>85</v>
      </c>
    </row>
    <row r="157" s="2" customFormat="1">
      <c r="A157" s="39"/>
      <c r="B157" s="40"/>
      <c r="C157" s="41"/>
      <c r="D157" s="259" t="s">
        <v>180</v>
      </c>
      <c r="E157" s="41"/>
      <c r="F157" s="263" t="s">
        <v>188</v>
      </c>
      <c r="G157" s="41"/>
      <c r="H157" s="41"/>
      <c r="I157" s="157"/>
      <c r="J157" s="41"/>
      <c r="K157" s="41"/>
      <c r="L157" s="45"/>
      <c r="M157" s="261"/>
      <c r="N157" s="262"/>
      <c r="O157" s="92"/>
      <c r="P157" s="92"/>
      <c r="Q157" s="92"/>
      <c r="R157" s="92"/>
      <c r="S157" s="92"/>
      <c r="T157" s="93"/>
      <c r="U157" s="39"/>
      <c r="V157" s="39"/>
      <c r="W157" s="39"/>
      <c r="X157" s="39"/>
      <c r="Y157" s="39"/>
      <c r="Z157" s="39"/>
      <c r="AA157" s="39"/>
      <c r="AB157" s="39"/>
      <c r="AC157" s="39"/>
      <c r="AD157" s="39"/>
      <c r="AE157" s="39"/>
      <c r="AT157" s="18" t="s">
        <v>180</v>
      </c>
      <c r="AU157" s="18" t="s">
        <v>85</v>
      </c>
    </row>
    <row r="158" s="13" customFormat="1">
      <c r="A158" s="13"/>
      <c r="B158" s="264"/>
      <c r="C158" s="265"/>
      <c r="D158" s="259" t="s">
        <v>162</v>
      </c>
      <c r="E158" s="266" t="s">
        <v>1</v>
      </c>
      <c r="F158" s="267" t="s">
        <v>189</v>
      </c>
      <c r="G158" s="265"/>
      <c r="H158" s="266" t="s">
        <v>1</v>
      </c>
      <c r="I158" s="268"/>
      <c r="J158" s="265"/>
      <c r="K158" s="265"/>
      <c r="L158" s="269"/>
      <c r="M158" s="270"/>
      <c r="N158" s="271"/>
      <c r="O158" s="271"/>
      <c r="P158" s="271"/>
      <c r="Q158" s="271"/>
      <c r="R158" s="271"/>
      <c r="S158" s="271"/>
      <c r="T158" s="272"/>
      <c r="U158" s="13"/>
      <c r="V158" s="13"/>
      <c r="W158" s="13"/>
      <c r="X158" s="13"/>
      <c r="Y158" s="13"/>
      <c r="Z158" s="13"/>
      <c r="AA158" s="13"/>
      <c r="AB158" s="13"/>
      <c r="AC158" s="13"/>
      <c r="AD158" s="13"/>
      <c r="AE158" s="13"/>
      <c r="AT158" s="273" t="s">
        <v>162</v>
      </c>
      <c r="AU158" s="273" t="s">
        <v>85</v>
      </c>
      <c r="AV158" s="13" t="s">
        <v>21</v>
      </c>
      <c r="AW158" s="13" t="s">
        <v>34</v>
      </c>
      <c r="AX158" s="13" t="s">
        <v>77</v>
      </c>
      <c r="AY158" s="273" t="s">
        <v>149</v>
      </c>
    </row>
    <row r="159" s="14" customFormat="1">
      <c r="A159" s="14"/>
      <c r="B159" s="274"/>
      <c r="C159" s="275"/>
      <c r="D159" s="259" t="s">
        <v>162</v>
      </c>
      <c r="E159" s="276" t="s">
        <v>1</v>
      </c>
      <c r="F159" s="277" t="s">
        <v>190</v>
      </c>
      <c r="G159" s="275"/>
      <c r="H159" s="278">
        <v>24</v>
      </c>
      <c r="I159" s="279"/>
      <c r="J159" s="275"/>
      <c r="K159" s="275"/>
      <c r="L159" s="280"/>
      <c r="M159" s="281"/>
      <c r="N159" s="282"/>
      <c r="O159" s="282"/>
      <c r="P159" s="282"/>
      <c r="Q159" s="282"/>
      <c r="R159" s="282"/>
      <c r="S159" s="282"/>
      <c r="T159" s="283"/>
      <c r="U159" s="14"/>
      <c r="V159" s="14"/>
      <c r="W159" s="14"/>
      <c r="X159" s="14"/>
      <c r="Y159" s="14"/>
      <c r="Z159" s="14"/>
      <c r="AA159" s="14"/>
      <c r="AB159" s="14"/>
      <c r="AC159" s="14"/>
      <c r="AD159" s="14"/>
      <c r="AE159" s="14"/>
      <c r="AT159" s="284" t="s">
        <v>162</v>
      </c>
      <c r="AU159" s="284" t="s">
        <v>85</v>
      </c>
      <c r="AV159" s="14" t="s">
        <v>85</v>
      </c>
      <c r="AW159" s="14" t="s">
        <v>34</v>
      </c>
      <c r="AX159" s="14" t="s">
        <v>21</v>
      </c>
      <c r="AY159" s="284" t="s">
        <v>149</v>
      </c>
    </row>
    <row r="160" s="2" customFormat="1" ht="21.75" customHeight="1">
      <c r="A160" s="39"/>
      <c r="B160" s="40"/>
      <c r="C160" s="246" t="s">
        <v>191</v>
      </c>
      <c r="D160" s="246" t="s">
        <v>151</v>
      </c>
      <c r="E160" s="247" t="s">
        <v>192</v>
      </c>
      <c r="F160" s="248" t="s">
        <v>193</v>
      </c>
      <c r="G160" s="249" t="s">
        <v>154</v>
      </c>
      <c r="H160" s="250">
        <v>29.556000000000001</v>
      </c>
      <c r="I160" s="251"/>
      <c r="J160" s="252">
        <f>ROUND(I160*H160,2)</f>
        <v>0</v>
      </c>
      <c r="K160" s="248" t="s">
        <v>155</v>
      </c>
      <c r="L160" s="45"/>
      <c r="M160" s="253" t="s">
        <v>1</v>
      </c>
      <c r="N160" s="254" t="s">
        <v>42</v>
      </c>
      <c r="O160" s="92"/>
      <c r="P160" s="255">
        <f>O160*H160</f>
        <v>0</v>
      </c>
      <c r="Q160" s="255">
        <v>0</v>
      </c>
      <c r="R160" s="255">
        <f>Q160*H160</f>
        <v>0</v>
      </c>
      <c r="S160" s="255">
        <v>0</v>
      </c>
      <c r="T160" s="256">
        <f>S160*H160</f>
        <v>0</v>
      </c>
      <c r="U160" s="39"/>
      <c r="V160" s="39"/>
      <c r="W160" s="39"/>
      <c r="X160" s="39"/>
      <c r="Y160" s="39"/>
      <c r="Z160" s="39"/>
      <c r="AA160" s="39"/>
      <c r="AB160" s="39"/>
      <c r="AC160" s="39"/>
      <c r="AD160" s="39"/>
      <c r="AE160" s="39"/>
      <c r="AR160" s="257" t="s">
        <v>156</v>
      </c>
      <c r="AT160" s="257" t="s">
        <v>151</v>
      </c>
      <c r="AU160" s="257" t="s">
        <v>85</v>
      </c>
      <c r="AY160" s="18" t="s">
        <v>149</v>
      </c>
      <c r="BE160" s="258">
        <f>IF(N160="základní",J160,0)</f>
        <v>0</v>
      </c>
      <c r="BF160" s="258">
        <f>IF(N160="snížená",J160,0)</f>
        <v>0</v>
      </c>
      <c r="BG160" s="258">
        <f>IF(N160="zákl. přenesená",J160,0)</f>
        <v>0</v>
      </c>
      <c r="BH160" s="258">
        <f>IF(N160="sníž. přenesená",J160,0)</f>
        <v>0</v>
      </c>
      <c r="BI160" s="258">
        <f>IF(N160="nulová",J160,0)</f>
        <v>0</v>
      </c>
      <c r="BJ160" s="18" t="s">
        <v>21</v>
      </c>
      <c r="BK160" s="258">
        <f>ROUND(I160*H160,2)</f>
        <v>0</v>
      </c>
      <c r="BL160" s="18" t="s">
        <v>156</v>
      </c>
      <c r="BM160" s="257" t="s">
        <v>194</v>
      </c>
    </row>
    <row r="161" s="2" customFormat="1">
      <c r="A161" s="39"/>
      <c r="B161" s="40"/>
      <c r="C161" s="41"/>
      <c r="D161" s="259" t="s">
        <v>158</v>
      </c>
      <c r="E161" s="41"/>
      <c r="F161" s="260" t="s">
        <v>195</v>
      </c>
      <c r="G161" s="41"/>
      <c r="H161" s="41"/>
      <c r="I161" s="157"/>
      <c r="J161" s="41"/>
      <c r="K161" s="41"/>
      <c r="L161" s="45"/>
      <c r="M161" s="261"/>
      <c r="N161" s="262"/>
      <c r="O161" s="92"/>
      <c r="P161" s="92"/>
      <c r="Q161" s="92"/>
      <c r="R161" s="92"/>
      <c r="S161" s="92"/>
      <c r="T161" s="93"/>
      <c r="U161" s="39"/>
      <c r="V161" s="39"/>
      <c r="W161" s="39"/>
      <c r="X161" s="39"/>
      <c r="Y161" s="39"/>
      <c r="Z161" s="39"/>
      <c r="AA161" s="39"/>
      <c r="AB161" s="39"/>
      <c r="AC161" s="39"/>
      <c r="AD161" s="39"/>
      <c r="AE161" s="39"/>
      <c r="AT161" s="18" t="s">
        <v>158</v>
      </c>
      <c r="AU161" s="18" t="s">
        <v>85</v>
      </c>
    </row>
    <row r="162" s="2" customFormat="1">
      <c r="A162" s="39"/>
      <c r="B162" s="40"/>
      <c r="C162" s="41"/>
      <c r="D162" s="259" t="s">
        <v>160</v>
      </c>
      <c r="E162" s="41"/>
      <c r="F162" s="263" t="s">
        <v>196</v>
      </c>
      <c r="G162" s="41"/>
      <c r="H162" s="41"/>
      <c r="I162" s="157"/>
      <c r="J162" s="41"/>
      <c r="K162" s="41"/>
      <c r="L162" s="45"/>
      <c r="M162" s="261"/>
      <c r="N162" s="262"/>
      <c r="O162" s="92"/>
      <c r="P162" s="92"/>
      <c r="Q162" s="92"/>
      <c r="R162" s="92"/>
      <c r="S162" s="92"/>
      <c r="T162" s="93"/>
      <c r="U162" s="39"/>
      <c r="V162" s="39"/>
      <c r="W162" s="39"/>
      <c r="X162" s="39"/>
      <c r="Y162" s="39"/>
      <c r="Z162" s="39"/>
      <c r="AA162" s="39"/>
      <c r="AB162" s="39"/>
      <c r="AC162" s="39"/>
      <c r="AD162" s="39"/>
      <c r="AE162" s="39"/>
      <c r="AT162" s="18" t="s">
        <v>160</v>
      </c>
      <c r="AU162" s="18" t="s">
        <v>85</v>
      </c>
    </row>
    <row r="163" s="2" customFormat="1">
      <c r="A163" s="39"/>
      <c r="B163" s="40"/>
      <c r="C163" s="41"/>
      <c r="D163" s="259" t="s">
        <v>180</v>
      </c>
      <c r="E163" s="41"/>
      <c r="F163" s="263" t="s">
        <v>197</v>
      </c>
      <c r="G163" s="41"/>
      <c r="H163" s="41"/>
      <c r="I163" s="157"/>
      <c r="J163" s="41"/>
      <c r="K163" s="41"/>
      <c r="L163" s="45"/>
      <c r="M163" s="261"/>
      <c r="N163" s="262"/>
      <c r="O163" s="92"/>
      <c r="P163" s="92"/>
      <c r="Q163" s="92"/>
      <c r="R163" s="92"/>
      <c r="S163" s="92"/>
      <c r="T163" s="93"/>
      <c r="U163" s="39"/>
      <c r="V163" s="39"/>
      <c r="W163" s="39"/>
      <c r="X163" s="39"/>
      <c r="Y163" s="39"/>
      <c r="Z163" s="39"/>
      <c r="AA163" s="39"/>
      <c r="AB163" s="39"/>
      <c r="AC163" s="39"/>
      <c r="AD163" s="39"/>
      <c r="AE163" s="39"/>
      <c r="AT163" s="18" t="s">
        <v>180</v>
      </c>
      <c r="AU163" s="18" t="s">
        <v>85</v>
      </c>
    </row>
    <row r="164" s="13" customFormat="1">
      <c r="A164" s="13"/>
      <c r="B164" s="264"/>
      <c r="C164" s="265"/>
      <c r="D164" s="259" t="s">
        <v>162</v>
      </c>
      <c r="E164" s="266" t="s">
        <v>1</v>
      </c>
      <c r="F164" s="267" t="s">
        <v>198</v>
      </c>
      <c r="G164" s="265"/>
      <c r="H164" s="266" t="s">
        <v>1</v>
      </c>
      <c r="I164" s="268"/>
      <c r="J164" s="265"/>
      <c r="K164" s="265"/>
      <c r="L164" s="269"/>
      <c r="M164" s="270"/>
      <c r="N164" s="271"/>
      <c r="O164" s="271"/>
      <c r="P164" s="271"/>
      <c r="Q164" s="271"/>
      <c r="R164" s="271"/>
      <c r="S164" s="271"/>
      <c r="T164" s="272"/>
      <c r="U164" s="13"/>
      <c r="V164" s="13"/>
      <c r="W164" s="13"/>
      <c r="X164" s="13"/>
      <c r="Y164" s="13"/>
      <c r="Z164" s="13"/>
      <c r="AA164" s="13"/>
      <c r="AB164" s="13"/>
      <c r="AC164" s="13"/>
      <c r="AD164" s="13"/>
      <c r="AE164" s="13"/>
      <c r="AT164" s="273" t="s">
        <v>162</v>
      </c>
      <c r="AU164" s="273" t="s">
        <v>85</v>
      </c>
      <c r="AV164" s="13" t="s">
        <v>21</v>
      </c>
      <c r="AW164" s="13" t="s">
        <v>34</v>
      </c>
      <c r="AX164" s="13" t="s">
        <v>77</v>
      </c>
      <c r="AY164" s="273" t="s">
        <v>149</v>
      </c>
    </row>
    <row r="165" s="14" customFormat="1">
      <c r="A165" s="14"/>
      <c r="B165" s="274"/>
      <c r="C165" s="275"/>
      <c r="D165" s="259" t="s">
        <v>162</v>
      </c>
      <c r="E165" s="276" t="s">
        <v>1</v>
      </c>
      <c r="F165" s="277" t="s">
        <v>199</v>
      </c>
      <c r="G165" s="275"/>
      <c r="H165" s="278">
        <v>16.135000000000002</v>
      </c>
      <c r="I165" s="279"/>
      <c r="J165" s="275"/>
      <c r="K165" s="275"/>
      <c r="L165" s="280"/>
      <c r="M165" s="281"/>
      <c r="N165" s="282"/>
      <c r="O165" s="282"/>
      <c r="P165" s="282"/>
      <c r="Q165" s="282"/>
      <c r="R165" s="282"/>
      <c r="S165" s="282"/>
      <c r="T165" s="283"/>
      <c r="U165" s="14"/>
      <c r="V165" s="14"/>
      <c r="W165" s="14"/>
      <c r="X165" s="14"/>
      <c r="Y165" s="14"/>
      <c r="Z165" s="14"/>
      <c r="AA165" s="14"/>
      <c r="AB165" s="14"/>
      <c r="AC165" s="14"/>
      <c r="AD165" s="14"/>
      <c r="AE165" s="14"/>
      <c r="AT165" s="284" t="s">
        <v>162</v>
      </c>
      <c r="AU165" s="284" t="s">
        <v>85</v>
      </c>
      <c r="AV165" s="14" t="s">
        <v>85</v>
      </c>
      <c r="AW165" s="14" t="s">
        <v>34</v>
      </c>
      <c r="AX165" s="14" t="s">
        <v>77</v>
      </c>
      <c r="AY165" s="284" t="s">
        <v>149</v>
      </c>
    </row>
    <row r="166" s="13" customFormat="1">
      <c r="A166" s="13"/>
      <c r="B166" s="264"/>
      <c r="C166" s="265"/>
      <c r="D166" s="259" t="s">
        <v>162</v>
      </c>
      <c r="E166" s="266" t="s">
        <v>1</v>
      </c>
      <c r="F166" s="267" t="s">
        <v>200</v>
      </c>
      <c r="G166" s="265"/>
      <c r="H166" s="266" t="s">
        <v>1</v>
      </c>
      <c r="I166" s="268"/>
      <c r="J166" s="265"/>
      <c r="K166" s="265"/>
      <c r="L166" s="269"/>
      <c r="M166" s="270"/>
      <c r="N166" s="271"/>
      <c r="O166" s="271"/>
      <c r="P166" s="271"/>
      <c r="Q166" s="271"/>
      <c r="R166" s="271"/>
      <c r="S166" s="271"/>
      <c r="T166" s="272"/>
      <c r="U166" s="13"/>
      <c r="V166" s="13"/>
      <c r="W166" s="13"/>
      <c r="X166" s="13"/>
      <c r="Y166" s="13"/>
      <c r="Z166" s="13"/>
      <c r="AA166" s="13"/>
      <c r="AB166" s="13"/>
      <c r="AC166" s="13"/>
      <c r="AD166" s="13"/>
      <c r="AE166" s="13"/>
      <c r="AT166" s="273" t="s">
        <v>162</v>
      </c>
      <c r="AU166" s="273" t="s">
        <v>85</v>
      </c>
      <c r="AV166" s="13" t="s">
        <v>21</v>
      </c>
      <c r="AW166" s="13" t="s">
        <v>34</v>
      </c>
      <c r="AX166" s="13" t="s">
        <v>77</v>
      </c>
      <c r="AY166" s="273" t="s">
        <v>149</v>
      </c>
    </row>
    <row r="167" s="14" customFormat="1">
      <c r="A167" s="14"/>
      <c r="B167" s="274"/>
      <c r="C167" s="275"/>
      <c r="D167" s="259" t="s">
        <v>162</v>
      </c>
      <c r="E167" s="276" t="s">
        <v>1</v>
      </c>
      <c r="F167" s="277" t="s">
        <v>201</v>
      </c>
      <c r="G167" s="275"/>
      <c r="H167" s="278">
        <v>13.420999999999999</v>
      </c>
      <c r="I167" s="279"/>
      <c r="J167" s="275"/>
      <c r="K167" s="275"/>
      <c r="L167" s="280"/>
      <c r="M167" s="281"/>
      <c r="N167" s="282"/>
      <c r="O167" s="282"/>
      <c r="P167" s="282"/>
      <c r="Q167" s="282"/>
      <c r="R167" s="282"/>
      <c r="S167" s="282"/>
      <c r="T167" s="283"/>
      <c r="U167" s="14"/>
      <c r="V167" s="14"/>
      <c r="W167" s="14"/>
      <c r="X167" s="14"/>
      <c r="Y167" s="14"/>
      <c r="Z167" s="14"/>
      <c r="AA167" s="14"/>
      <c r="AB167" s="14"/>
      <c r="AC167" s="14"/>
      <c r="AD167" s="14"/>
      <c r="AE167" s="14"/>
      <c r="AT167" s="284" t="s">
        <v>162</v>
      </c>
      <c r="AU167" s="284" t="s">
        <v>85</v>
      </c>
      <c r="AV167" s="14" t="s">
        <v>85</v>
      </c>
      <c r="AW167" s="14" t="s">
        <v>34</v>
      </c>
      <c r="AX167" s="14" t="s">
        <v>77</v>
      </c>
      <c r="AY167" s="284" t="s">
        <v>149</v>
      </c>
    </row>
    <row r="168" s="15" customFormat="1">
      <c r="A168" s="15"/>
      <c r="B168" s="285"/>
      <c r="C168" s="286"/>
      <c r="D168" s="259" t="s">
        <v>162</v>
      </c>
      <c r="E168" s="287" t="s">
        <v>1</v>
      </c>
      <c r="F168" s="288" t="s">
        <v>166</v>
      </c>
      <c r="G168" s="286"/>
      <c r="H168" s="289">
        <v>29.556000000000001</v>
      </c>
      <c r="I168" s="290"/>
      <c r="J168" s="286"/>
      <c r="K168" s="286"/>
      <c r="L168" s="291"/>
      <c r="M168" s="292"/>
      <c r="N168" s="293"/>
      <c r="O168" s="293"/>
      <c r="P168" s="293"/>
      <c r="Q168" s="293"/>
      <c r="R168" s="293"/>
      <c r="S168" s="293"/>
      <c r="T168" s="294"/>
      <c r="U168" s="15"/>
      <c r="V168" s="15"/>
      <c r="W168" s="15"/>
      <c r="X168" s="15"/>
      <c r="Y168" s="15"/>
      <c r="Z168" s="15"/>
      <c r="AA168" s="15"/>
      <c r="AB168" s="15"/>
      <c r="AC168" s="15"/>
      <c r="AD168" s="15"/>
      <c r="AE168" s="15"/>
      <c r="AT168" s="295" t="s">
        <v>162</v>
      </c>
      <c r="AU168" s="295" t="s">
        <v>85</v>
      </c>
      <c r="AV168" s="15" t="s">
        <v>156</v>
      </c>
      <c r="AW168" s="15" t="s">
        <v>34</v>
      </c>
      <c r="AX168" s="15" t="s">
        <v>21</v>
      </c>
      <c r="AY168" s="295" t="s">
        <v>149</v>
      </c>
    </row>
    <row r="169" s="2" customFormat="1" ht="33" customHeight="1">
      <c r="A169" s="39"/>
      <c r="B169" s="40"/>
      <c r="C169" s="246" t="s">
        <v>202</v>
      </c>
      <c r="D169" s="246" t="s">
        <v>151</v>
      </c>
      <c r="E169" s="247" t="s">
        <v>203</v>
      </c>
      <c r="F169" s="248" t="s">
        <v>204</v>
      </c>
      <c r="G169" s="249" t="s">
        <v>169</v>
      </c>
      <c r="H169" s="250">
        <v>170.869</v>
      </c>
      <c r="I169" s="251"/>
      <c r="J169" s="252">
        <f>ROUND(I169*H169,2)</f>
        <v>0</v>
      </c>
      <c r="K169" s="248" t="s">
        <v>155</v>
      </c>
      <c r="L169" s="45"/>
      <c r="M169" s="253" t="s">
        <v>1</v>
      </c>
      <c r="N169" s="254" t="s">
        <v>42</v>
      </c>
      <c r="O169" s="92"/>
      <c r="P169" s="255">
        <f>O169*H169</f>
        <v>0</v>
      </c>
      <c r="Q169" s="255">
        <v>0</v>
      </c>
      <c r="R169" s="255">
        <f>Q169*H169</f>
        <v>0</v>
      </c>
      <c r="S169" s="255">
        <v>0</v>
      </c>
      <c r="T169" s="256">
        <f>S169*H169</f>
        <v>0</v>
      </c>
      <c r="U169" s="39"/>
      <c r="V169" s="39"/>
      <c r="W169" s="39"/>
      <c r="X169" s="39"/>
      <c r="Y169" s="39"/>
      <c r="Z169" s="39"/>
      <c r="AA169" s="39"/>
      <c r="AB169" s="39"/>
      <c r="AC169" s="39"/>
      <c r="AD169" s="39"/>
      <c r="AE169" s="39"/>
      <c r="AR169" s="257" t="s">
        <v>156</v>
      </c>
      <c r="AT169" s="257" t="s">
        <v>151</v>
      </c>
      <c r="AU169" s="257" t="s">
        <v>85</v>
      </c>
      <c r="AY169" s="18" t="s">
        <v>149</v>
      </c>
      <c r="BE169" s="258">
        <f>IF(N169="základní",J169,0)</f>
        <v>0</v>
      </c>
      <c r="BF169" s="258">
        <f>IF(N169="snížená",J169,0)</f>
        <v>0</v>
      </c>
      <c r="BG169" s="258">
        <f>IF(N169="zákl. přenesená",J169,0)</f>
        <v>0</v>
      </c>
      <c r="BH169" s="258">
        <f>IF(N169="sníž. přenesená",J169,0)</f>
        <v>0</v>
      </c>
      <c r="BI169" s="258">
        <f>IF(N169="nulová",J169,0)</f>
        <v>0</v>
      </c>
      <c r="BJ169" s="18" t="s">
        <v>21</v>
      </c>
      <c r="BK169" s="258">
        <f>ROUND(I169*H169,2)</f>
        <v>0</v>
      </c>
      <c r="BL169" s="18" t="s">
        <v>156</v>
      </c>
      <c r="BM169" s="257" t="s">
        <v>205</v>
      </c>
    </row>
    <row r="170" s="2" customFormat="1">
      <c r="A170" s="39"/>
      <c r="B170" s="40"/>
      <c r="C170" s="41"/>
      <c r="D170" s="259" t="s">
        <v>158</v>
      </c>
      <c r="E170" s="41"/>
      <c r="F170" s="260" t="s">
        <v>206</v>
      </c>
      <c r="G170" s="41"/>
      <c r="H170" s="41"/>
      <c r="I170" s="157"/>
      <c r="J170" s="41"/>
      <c r="K170" s="41"/>
      <c r="L170" s="45"/>
      <c r="M170" s="261"/>
      <c r="N170" s="262"/>
      <c r="O170" s="92"/>
      <c r="P170" s="92"/>
      <c r="Q170" s="92"/>
      <c r="R170" s="92"/>
      <c r="S170" s="92"/>
      <c r="T170" s="93"/>
      <c r="U170" s="39"/>
      <c r="V170" s="39"/>
      <c r="W170" s="39"/>
      <c r="X170" s="39"/>
      <c r="Y170" s="39"/>
      <c r="Z170" s="39"/>
      <c r="AA170" s="39"/>
      <c r="AB170" s="39"/>
      <c r="AC170" s="39"/>
      <c r="AD170" s="39"/>
      <c r="AE170" s="39"/>
      <c r="AT170" s="18" t="s">
        <v>158</v>
      </c>
      <c r="AU170" s="18" t="s">
        <v>85</v>
      </c>
    </row>
    <row r="171" s="2" customFormat="1">
      <c r="A171" s="39"/>
      <c r="B171" s="40"/>
      <c r="C171" s="41"/>
      <c r="D171" s="259" t="s">
        <v>160</v>
      </c>
      <c r="E171" s="41"/>
      <c r="F171" s="263" t="s">
        <v>207</v>
      </c>
      <c r="G171" s="41"/>
      <c r="H171" s="41"/>
      <c r="I171" s="157"/>
      <c r="J171" s="41"/>
      <c r="K171" s="41"/>
      <c r="L171" s="45"/>
      <c r="M171" s="261"/>
      <c r="N171" s="262"/>
      <c r="O171" s="92"/>
      <c r="P171" s="92"/>
      <c r="Q171" s="92"/>
      <c r="R171" s="92"/>
      <c r="S171" s="92"/>
      <c r="T171" s="93"/>
      <c r="U171" s="39"/>
      <c r="V171" s="39"/>
      <c r="W171" s="39"/>
      <c r="X171" s="39"/>
      <c r="Y171" s="39"/>
      <c r="Z171" s="39"/>
      <c r="AA171" s="39"/>
      <c r="AB171" s="39"/>
      <c r="AC171" s="39"/>
      <c r="AD171" s="39"/>
      <c r="AE171" s="39"/>
      <c r="AT171" s="18" t="s">
        <v>160</v>
      </c>
      <c r="AU171" s="18" t="s">
        <v>85</v>
      </c>
    </row>
    <row r="172" s="13" customFormat="1">
      <c r="A172" s="13"/>
      <c r="B172" s="264"/>
      <c r="C172" s="265"/>
      <c r="D172" s="259" t="s">
        <v>162</v>
      </c>
      <c r="E172" s="266" t="s">
        <v>1</v>
      </c>
      <c r="F172" s="267" t="s">
        <v>208</v>
      </c>
      <c r="G172" s="265"/>
      <c r="H172" s="266" t="s">
        <v>1</v>
      </c>
      <c r="I172" s="268"/>
      <c r="J172" s="265"/>
      <c r="K172" s="265"/>
      <c r="L172" s="269"/>
      <c r="M172" s="270"/>
      <c r="N172" s="271"/>
      <c r="O172" s="271"/>
      <c r="P172" s="271"/>
      <c r="Q172" s="271"/>
      <c r="R172" s="271"/>
      <c r="S172" s="271"/>
      <c r="T172" s="272"/>
      <c r="U172" s="13"/>
      <c r="V172" s="13"/>
      <c r="W172" s="13"/>
      <c r="X172" s="13"/>
      <c r="Y172" s="13"/>
      <c r="Z172" s="13"/>
      <c r="AA172" s="13"/>
      <c r="AB172" s="13"/>
      <c r="AC172" s="13"/>
      <c r="AD172" s="13"/>
      <c r="AE172" s="13"/>
      <c r="AT172" s="273" t="s">
        <v>162</v>
      </c>
      <c r="AU172" s="273" t="s">
        <v>85</v>
      </c>
      <c r="AV172" s="13" t="s">
        <v>21</v>
      </c>
      <c r="AW172" s="13" t="s">
        <v>34</v>
      </c>
      <c r="AX172" s="13" t="s">
        <v>77</v>
      </c>
      <c r="AY172" s="273" t="s">
        <v>149</v>
      </c>
    </row>
    <row r="173" s="14" customFormat="1">
      <c r="A173" s="14"/>
      <c r="B173" s="274"/>
      <c r="C173" s="275"/>
      <c r="D173" s="259" t="s">
        <v>162</v>
      </c>
      <c r="E173" s="276" t="s">
        <v>1</v>
      </c>
      <c r="F173" s="277" t="s">
        <v>209</v>
      </c>
      <c r="G173" s="275"/>
      <c r="H173" s="278">
        <v>212.839</v>
      </c>
      <c r="I173" s="279"/>
      <c r="J173" s="275"/>
      <c r="K173" s="275"/>
      <c r="L173" s="280"/>
      <c r="M173" s="281"/>
      <c r="N173" s="282"/>
      <c r="O173" s="282"/>
      <c r="P173" s="282"/>
      <c r="Q173" s="282"/>
      <c r="R173" s="282"/>
      <c r="S173" s="282"/>
      <c r="T173" s="283"/>
      <c r="U173" s="14"/>
      <c r="V173" s="14"/>
      <c r="W173" s="14"/>
      <c r="X173" s="14"/>
      <c r="Y173" s="14"/>
      <c r="Z173" s="14"/>
      <c r="AA173" s="14"/>
      <c r="AB173" s="14"/>
      <c r="AC173" s="14"/>
      <c r="AD173" s="14"/>
      <c r="AE173" s="14"/>
      <c r="AT173" s="284" t="s">
        <v>162</v>
      </c>
      <c r="AU173" s="284" t="s">
        <v>85</v>
      </c>
      <c r="AV173" s="14" t="s">
        <v>85</v>
      </c>
      <c r="AW173" s="14" t="s">
        <v>34</v>
      </c>
      <c r="AX173" s="14" t="s">
        <v>77</v>
      </c>
      <c r="AY173" s="284" t="s">
        <v>149</v>
      </c>
    </row>
    <row r="174" s="13" customFormat="1">
      <c r="A174" s="13"/>
      <c r="B174" s="264"/>
      <c r="C174" s="265"/>
      <c r="D174" s="259" t="s">
        <v>162</v>
      </c>
      <c r="E174" s="266" t="s">
        <v>1</v>
      </c>
      <c r="F174" s="267" t="s">
        <v>210</v>
      </c>
      <c r="G174" s="265"/>
      <c r="H174" s="266" t="s">
        <v>1</v>
      </c>
      <c r="I174" s="268"/>
      <c r="J174" s="265"/>
      <c r="K174" s="265"/>
      <c r="L174" s="269"/>
      <c r="M174" s="270"/>
      <c r="N174" s="271"/>
      <c r="O174" s="271"/>
      <c r="P174" s="271"/>
      <c r="Q174" s="271"/>
      <c r="R174" s="271"/>
      <c r="S174" s="271"/>
      <c r="T174" s="272"/>
      <c r="U174" s="13"/>
      <c r="V174" s="13"/>
      <c r="W174" s="13"/>
      <c r="X174" s="13"/>
      <c r="Y174" s="13"/>
      <c r="Z174" s="13"/>
      <c r="AA174" s="13"/>
      <c r="AB174" s="13"/>
      <c r="AC174" s="13"/>
      <c r="AD174" s="13"/>
      <c r="AE174" s="13"/>
      <c r="AT174" s="273" t="s">
        <v>162</v>
      </c>
      <c r="AU174" s="273" t="s">
        <v>85</v>
      </c>
      <c r="AV174" s="13" t="s">
        <v>21</v>
      </c>
      <c r="AW174" s="13" t="s">
        <v>34</v>
      </c>
      <c r="AX174" s="13" t="s">
        <v>77</v>
      </c>
      <c r="AY174" s="273" t="s">
        <v>149</v>
      </c>
    </row>
    <row r="175" s="14" customFormat="1">
      <c r="A175" s="14"/>
      <c r="B175" s="274"/>
      <c r="C175" s="275"/>
      <c r="D175" s="259" t="s">
        <v>162</v>
      </c>
      <c r="E175" s="276" t="s">
        <v>1</v>
      </c>
      <c r="F175" s="277" t="s">
        <v>211</v>
      </c>
      <c r="G175" s="275"/>
      <c r="H175" s="278">
        <v>5.8099999999999996</v>
      </c>
      <c r="I175" s="279"/>
      <c r="J175" s="275"/>
      <c r="K175" s="275"/>
      <c r="L175" s="280"/>
      <c r="M175" s="281"/>
      <c r="N175" s="282"/>
      <c r="O175" s="282"/>
      <c r="P175" s="282"/>
      <c r="Q175" s="282"/>
      <c r="R175" s="282"/>
      <c r="S175" s="282"/>
      <c r="T175" s="283"/>
      <c r="U175" s="14"/>
      <c r="V175" s="14"/>
      <c r="W175" s="14"/>
      <c r="X175" s="14"/>
      <c r="Y175" s="14"/>
      <c r="Z175" s="14"/>
      <c r="AA175" s="14"/>
      <c r="AB175" s="14"/>
      <c r="AC175" s="14"/>
      <c r="AD175" s="14"/>
      <c r="AE175" s="14"/>
      <c r="AT175" s="284" t="s">
        <v>162</v>
      </c>
      <c r="AU175" s="284" t="s">
        <v>85</v>
      </c>
      <c r="AV175" s="14" t="s">
        <v>85</v>
      </c>
      <c r="AW175" s="14" t="s">
        <v>34</v>
      </c>
      <c r="AX175" s="14" t="s">
        <v>77</v>
      </c>
      <c r="AY175" s="284" t="s">
        <v>149</v>
      </c>
    </row>
    <row r="176" s="14" customFormat="1">
      <c r="A176" s="14"/>
      <c r="B176" s="274"/>
      <c r="C176" s="275"/>
      <c r="D176" s="259" t="s">
        <v>162</v>
      </c>
      <c r="E176" s="276" t="s">
        <v>1</v>
      </c>
      <c r="F176" s="277" t="s">
        <v>212</v>
      </c>
      <c r="G176" s="275"/>
      <c r="H176" s="278">
        <v>3.577</v>
      </c>
      <c r="I176" s="279"/>
      <c r="J176" s="275"/>
      <c r="K176" s="275"/>
      <c r="L176" s="280"/>
      <c r="M176" s="281"/>
      <c r="N176" s="282"/>
      <c r="O176" s="282"/>
      <c r="P176" s="282"/>
      <c r="Q176" s="282"/>
      <c r="R176" s="282"/>
      <c r="S176" s="282"/>
      <c r="T176" s="283"/>
      <c r="U176" s="14"/>
      <c r="V176" s="14"/>
      <c r="W176" s="14"/>
      <c r="X176" s="14"/>
      <c r="Y176" s="14"/>
      <c r="Z176" s="14"/>
      <c r="AA176" s="14"/>
      <c r="AB176" s="14"/>
      <c r="AC176" s="14"/>
      <c r="AD176" s="14"/>
      <c r="AE176" s="14"/>
      <c r="AT176" s="284" t="s">
        <v>162</v>
      </c>
      <c r="AU176" s="284" t="s">
        <v>85</v>
      </c>
      <c r="AV176" s="14" t="s">
        <v>85</v>
      </c>
      <c r="AW176" s="14" t="s">
        <v>34</v>
      </c>
      <c r="AX176" s="14" t="s">
        <v>77</v>
      </c>
      <c r="AY176" s="284" t="s">
        <v>149</v>
      </c>
    </row>
    <row r="177" s="16" customFormat="1">
      <c r="A177" s="16"/>
      <c r="B177" s="296"/>
      <c r="C177" s="297"/>
      <c r="D177" s="259" t="s">
        <v>162</v>
      </c>
      <c r="E177" s="298" t="s">
        <v>1</v>
      </c>
      <c r="F177" s="299" t="s">
        <v>213</v>
      </c>
      <c r="G177" s="297"/>
      <c r="H177" s="300">
        <v>222.226</v>
      </c>
      <c r="I177" s="301"/>
      <c r="J177" s="297"/>
      <c r="K177" s="297"/>
      <c r="L177" s="302"/>
      <c r="M177" s="303"/>
      <c r="N177" s="304"/>
      <c r="O177" s="304"/>
      <c r="P177" s="304"/>
      <c r="Q177" s="304"/>
      <c r="R177" s="304"/>
      <c r="S177" s="304"/>
      <c r="T177" s="305"/>
      <c r="U177" s="16"/>
      <c r="V177" s="16"/>
      <c r="W177" s="16"/>
      <c r="X177" s="16"/>
      <c r="Y177" s="16"/>
      <c r="Z177" s="16"/>
      <c r="AA177" s="16"/>
      <c r="AB177" s="16"/>
      <c r="AC177" s="16"/>
      <c r="AD177" s="16"/>
      <c r="AE177" s="16"/>
      <c r="AT177" s="306" t="s">
        <v>162</v>
      </c>
      <c r="AU177" s="306" t="s">
        <v>85</v>
      </c>
      <c r="AV177" s="16" t="s">
        <v>91</v>
      </c>
      <c r="AW177" s="16" t="s">
        <v>34</v>
      </c>
      <c r="AX177" s="16" t="s">
        <v>77</v>
      </c>
      <c r="AY177" s="306" t="s">
        <v>149</v>
      </c>
    </row>
    <row r="178" s="13" customFormat="1">
      <c r="A178" s="13"/>
      <c r="B178" s="264"/>
      <c r="C178" s="265"/>
      <c r="D178" s="259" t="s">
        <v>162</v>
      </c>
      <c r="E178" s="266" t="s">
        <v>1</v>
      </c>
      <c r="F178" s="267" t="s">
        <v>214</v>
      </c>
      <c r="G178" s="265"/>
      <c r="H178" s="266" t="s">
        <v>1</v>
      </c>
      <c r="I178" s="268"/>
      <c r="J178" s="265"/>
      <c r="K178" s="265"/>
      <c r="L178" s="269"/>
      <c r="M178" s="270"/>
      <c r="N178" s="271"/>
      <c r="O178" s="271"/>
      <c r="P178" s="271"/>
      <c r="Q178" s="271"/>
      <c r="R178" s="271"/>
      <c r="S178" s="271"/>
      <c r="T178" s="272"/>
      <c r="U178" s="13"/>
      <c r="V178" s="13"/>
      <c r="W178" s="13"/>
      <c r="X178" s="13"/>
      <c r="Y178" s="13"/>
      <c r="Z178" s="13"/>
      <c r="AA178" s="13"/>
      <c r="AB178" s="13"/>
      <c r="AC178" s="13"/>
      <c r="AD178" s="13"/>
      <c r="AE178" s="13"/>
      <c r="AT178" s="273" t="s">
        <v>162</v>
      </c>
      <c r="AU178" s="273" t="s">
        <v>85</v>
      </c>
      <c r="AV178" s="13" t="s">
        <v>21</v>
      </c>
      <c r="AW178" s="13" t="s">
        <v>34</v>
      </c>
      <c r="AX178" s="13" t="s">
        <v>77</v>
      </c>
      <c r="AY178" s="273" t="s">
        <v>149</v>
      </c>
    </row>
    <row r="179" s="13" customFormat="1">
      <c r="A179" s="13"/>
      <c r="B179" s="264"/>
      <c r="C179" s="265"/>
      <c r="D179" s="259" t="s">
        <v>162</v>
      </c>
      <c r="E179" s="266" t="s">
        <v>1</v>
      </c>
      <c r="F179" s="267" t="s">
        <v>215</v>
      </c>
      <c r="G179" s="265"/>
      <c r="H179" s="266" t="s">
        <v>1</v>
      </c>
      <c r="I179" s="268"/>
      <c r="J179" s="265"/>
      <c r="K179" s="265"/>
      <c r="L179" s="269"/>
      <c r="M179" s="270"/>
      <c r="N179" s="271"/>
      <c r="O179" s="271"/>
      <c r="P179" s="271"/>
      <c r="Q179" s="271"/>
      <c r="R179" s="271"/>
      <c r="S179" s="271"/>
      <c r="T179" s="272"/>
      <c r="U179" s="13"/>
      <c r="V179" s="13"/>
      <c r="W179" s="13"/>
      <c r="X179" s="13"/>
      <c r="Y179" s="13"/>
      <c r="Z179" s="13"/>
      <c r="AA179" s="13"/>
      <c r="AB179" s="13"/>
      <c r="AC179" s="13"/>
      <c r="AD179" s="13"/>
      <c r="AE179" s="13"/>
      <c r="AT179" s="273" t="s">
        <v>162</v>
      </c>
      <c r="AU179" s="273" t="s">
        <v>85</v>
      </c>
      <c r="AV179" s="13" t="s">
        <v>21</v>
      </c>
      <c r="AW179" s="13" t="s">
        <v>34</v>
      </c>
      <c r="AX179" s="13" t="s">
        <v>77</v>
      </c>
      <c r="AY179" s="273" t="s">
        <v>149</v>
      </c>
    </row>
    <row r="180" s="14" customFormat="1">
      <c r="A180" s="14"/>
      <c r="B180" s="274"/>
      <c r="C180" s="275"/>
      <c r="D180" s="259" t="s">
        <v>162</v>
      </c>
      <c r="E180" s="276" t="s">
        <v>1</v>
      </c>
      <c r="F180" s="277" t="s">
        <v>216</v>
      </c>
      <c r="G180" s="275"/>
      <c r="H180" s="278">
        <v>-20.48</v>
      </c>
      <c r="I180" s="279"/>
      <c r="J180" s="275"/>
      <c r="K180" s="275"/>
      <c r="L180" s="280"/>
      <c r="M180" s="281"/>
      <c r="N180" s="282"/>
      <c r="O180" s="282"/>
      <c r="P180" s="282"/>
      <c r="Q180" s="282"/>
      <c r="R180" s="282"/>
      <c r="S180" s="282"/>
      <c r="T180" s="283"/>
      <c r="U180" s="14"/>
      <c r="V180" s="14"/>
      <c r="W180" s="14"/>
      <c r="X180" s="14"/>
      <c r="Y180" s="14"/>
      <c r="Z180" s="14"/>
      <c r="AA180" s="14"/>
      <c r="AB180" s="14"/>
      <c r="AC180" s="14"/>
      <c r="AD180" s="14"/>
      <c r="AE180" s="14"/>
      <c r="AT180" s="284" t="s">
        <v>162</v>
      </c>
      <c r="AU180" s="284" t="s">
        <v>85</v>
      </c>
      <c r="AV180" s="14" t="s">
        <v>85</v>
      </c>
      <c r="AW180" s="14" t="s">
        <v>34</v>
      </c>
      <c r="AX180" s="14" t="s">
        <v>77</v>
      </c>
      <c r="AY180" s="284" t="s">
        <v>149</v>
      </c>
    </row>
    <row r="181" s="13" customFormat="1">
      <c r="A181" s="13"/>
      <c r="B181" s="264"/>
      <c r="C181" s="265"/>
      <c r="D181" s="259" t="s">
        <v>162</v>
      </c>
      <c r="E181" s="266" t="s">
        <v>1</v>
      </c>
      <c r="F181" s="267" t="s">
        <v>217</v>
      </c>
      <c r="G181" s="265"/>
      <c r="H181" s="266" t="s">
        <v>1</v>
      </c>
      <c r="I181" s="268"/>
      <c r="J181" s="265"/>
      <c r="K181" s="265"/>
      <c r="L181" s="269"/>
      <c r="M181" s="270"/>
      <c r="N181" s="271"/>
      <c r="O181" s="271"/>
      <c r="P181" s="271"/>
      <c r="Q181" s="271"/>
      <c r="R181" s="271"/>
      <c r="S181" s="271"/>
      <c r="T181" s="272"/>
      <c r="U181" s="13"/>
      <c r="V181" s="13"/>
      <c r="W181" s="13"/>
      <c r="X181" s="13"/>
      <c r="Y181" s="13"/>
      <c r="Z181" s="13"/>
      <c r="AA181" s="13"/>
      <c r="AB181" s="13"/>
      <c r="AC181" s="13"/>
      <c r="AD181" s="13"/>
      <c r="AE181" s="13"/>
      <c r="AT181" s="273" t="s">
        <v>162</v>
      </c>
      <c r="AU181" s="273" t="s">
        <v>85</v>
      </c>
      <c r="AV181" s="13" t="s">
        <v>21</v>
      </c>
      <c r="AW181" s="13" t="s">
        <v>34</v>
      </c>
      <c r="AX181" s="13" t="s">
        <v>77</v>
      </c>
      <c r="AY181" s="273" t="s">
        <v>149</v>
      </c>
    </row>
    <row r="182" s="14" customFormat="1">
      <c r="A182" s="14"/>
      <c r="B182" s="274"/>
      <c r="C182" s="275"/>
      <c r="D182" s="259" t="s">
        <v>162</v>
      </c>
      <c r="E182" s="276" t="s">
        <v>1</v>
      </c>
      <c r="F182" s="277" t="s">
        <v>218</v>
      </c>
      <c r="G182" s="275"/>
      <c r="H182" s="278">
        <v>-3.3809999999999998</v>
      </c>
      <c r="I182" s="279"/>
      <c r="J182" s="275"/>
      <c r="K182" s="275"/>
      <c r="L182" s="280"/>
      <c r="M182" s="281"/>
      <c r="N182" s="282"/>
      <c r="O182" s="282"/>
      <c r="P182" s="282"/>
      <c r="Q182" s="282"/>
      <c r="R182" s="282"/>
      <c r="S182" s="282"/>
      <c r="T182" s="283"/>
      <c r="U182" s="14"/>
      <c r="V182" s="14"/>
      <c r="W182" s="14"/>
      <c r="X182" s="14"/>
      <c r="Y182" s="14"/>
      <c r="Z182" s="14"/>
      <c r="AA182" s="14"/>
      <c r="AB182" s="14"/>
      <c r="AC182" s="14"/>
      <c r="AD182" s="14"/>
      <c r="AE182" s="14"/>
      <c r="AT182" s="284" t="s">
        <v>162</v>
      </c>
      <c r="AU182" s="284" t="s">
        <v>85</v>
      </c>
      <c r="AV182" s="14" t="s">
        <v>85</v>
      </c>
      <c r="AW182" s="14" t="s">
        <v>34</v>
      </c>
      <c r="AX182" s="14" t="s">
        <v>77</v>
      </c>
      <c r="AY182" s="284" t="s">
        <v>149</v>
      </c>
    </row>
    <row r="183" s="13" customFormat="1">
      <c r="A183" s="13"/>
      <c r="B183" s="264"/>
      <c r="C183" s="265"/>
      <c r="D183" s="259" t="s">
        <v>162</v>
      </c>
      <c r="E183" s="266" t="s">
        <v>1</v>
      </c>
      <c r="F183" s="267" t="s">
        <v>219</v>
      </c>
      <c r="G183" s="265"/>
      <c r="H183" s="266" t="s">
        <v>1</v>
      </c>
      <c r="I183" s="268"/>
      <c r="J183" s="265"/>
      <c r="K183" s="265"/>
      <c r="L183" s="269"/>
      <c r="M183" s="270"/>
      <c r="N183" s="271"/>
      <c r="O183" s="271"/>
      <c r="P183" s="271"/>
      <c r="Q183" s="271"/>
      <c r="R183" s="271"/>
      <c r="S183" s="271"/>
      <c r="T183" s="272"/>
      <c r="U183" s="13"/>
      <c r="V183" s="13"/>
      <c r="W183" s="13"/>
      <c r="X183" s="13"/>
      <c r="Y183" s="13"/>
      <c r="Z183" s="13"/>
      <c r="AA183" s="13"/>
      <c r="AB183" s="13"/>
      <c r="AC183" s="13"/>
      <c r="AD183" s="13"/>
      <c r="AE183" s="13"/>
      <c r="AT183" s="273" t="s">
        <v>162</v>
      </c>
      <c r="AU183" s="273" t="s">
        <v>85</v>
      </c>
      <c r="AV183" s="13" t="s">
        <v>21</v>
      </c>
      <c r="AW183" s="13" t="s">
        <v>34</v>
      </c>
      <c r="AX183" s="13" t="s">
        <v>77</v>
      </c>
      <c r="AY183" s="273" t="s">
        <v>149</v>
      </c>
    </row>
    <row r="184" s="14" customFormat="1">
      <c r="A184" s="14"/>
      <c r="B184" s="274"/>
      <c r="C184" s="275"/>
      <c r="D184" s="259" t="s">
        <v>162</v>
      </c>
      <c r="E184" s="276" t="s">
        <v>1</v>
      </c>
      <c r="F184" s="277" t="s">
        <v>220</v>
      </c>
      <c r="G184" s="275"/>
      <c r="H184" s="278">
        <v>-6.7619999999999996</v>
      </c>
      <c r="I184" s="279"/>
      <c r="J184" s="275"/>
      <c r="K184" s="275"/>
      <c r="L184" s="280"/>
      <c r="M184" s="281"/>
      <c r="N184" s="282"/>
      <c r="O184" s="282"/>
      <c r="P184" s="282"/>
      <c r="Q184" s="282"/>
      <c r="R184" s="282"/>
      <c r="S184" s="282"/>
      <c r="T184" s="283"/>
      <c r="U184" s="14"/>
      <c r="V184" s="14"/>
      <c r="W184" s="14"/>
      <c r="X184" s="14"/>
      <c r="Y184" s="14"/>
      <c r="Z184" s="14"/>
      <c r="AA184" s="14"/>
      <c r="AB184" s="14"/>
      <c r="AC184" s="14"/>
      <c r="AD184" s="14"/>
      <c r="AE184" s="14"/>
      <c r="AT184" s="284" t="s">
        <v>162</v>
      </c>
      <c r="AU184" s="284" t="s">
        <v>85</v>
      </c>
      <c r="AV184" s="14" t="s">
        <v>85</v>
      </c>
      <c r="AW184" s="14" t="s">
        <v>34</v>
      </c>
      <c r="AX184" s="14" t="s">
        <v>77</v>
      </c>
      <c r="AY184" s="284" t="s">
        <v>149</v>
      </c>
    </row>
    <row r="185" s="13" customFormat="1">
      <c r="A185" s="13"/>
      <c r="B185" s="264"/>
      <c r="C185" s="265"/>
      <c r="D185" s="259" t="s">
        <v>162</v>
      </c>
      <c r="E185" s="266" t="s">
        <v>1</v>
      </c>
      <c r="F185" s="267" t="s">
        <v>221</v>
      </c>
      <c r="G185" s="265"/>
      <c r="H185" s="266" t="s">
        <v>1</v>
      </c>
      <c r="I185" s="268"/>
      <c r="J185" s="265"/>
      <c r="K185" s="265"/>
      <c r="L185" s="269"/>
      <c r="M185" s="270"/>
      <c r="N185" s="271"/>
      <c r="O185" s="271"/>
      <c r="P185" s="271"/>
      <c r="Q185" s="271"/>
      <c r="R185" s="271"/>
      <c r="S185" s="271"/>
      <c r="T185" s="272"/>
      <c r="U185" s="13"/>
      <c r="V185" s="13"/>
      <c r="W185" s="13"/>
      <c r="X185" s="13"/>
      <c r="Y185" s="13"/>
      <c r="Z185" s="13"/>
      <c r="AA185" s="13"/>
      <c r="AB185" s="13"/>
      <c r="AC185" s="13"/>
      <c r="AD185" s="13"/>
      <c r="AE185" s="13"/>
      <c r="AT185" s="273" t="s">
        <v>162</v>
      </c>
      <c r="AU185" s="273" t="s">
        <v>85</v>
      </c>
      <c r="AV185" s="13" t="s">
        <v>21</v>
      </c>
      <c r="AW185" s="13" t="s">
        <v>34</v>
      </c>
      <c r="AX185" s="13" t="s">
        <v>77</v>
      </c>
      <c r="AY185" s="273" t="s">
        <v>149</v>
      </c>
    </row>
    <row r="186" s="14" customFormat="1">
      <c r="A186" s="14"/>
      <c r="B186" s="274"/>
      <c r="C186" s="275"/>
      <c r="D186" s="259" t="s">
        <v>162</v>
      </c>
      <c r="E186" s="276" t="s">
        <v>1</v>
      </c>
      <c r="F186" s="277" t="s">
        <v>222</v>
      </c>
      <c r="G186" s="275"/>
      <c r="H186" s="278">
        <v>-2.5600000000000001</v>
      </c>
      <c r="I186" s="279"/>
      <c r="J186" s="275"/>
      <c r="K186" s="275"/>
      <c r="L186" s="280"/>
      <c r="M186" s="281"/>
      <c r="N186" s="282"/>
      <c r="O186" s="282"/>
      <c r="P186" s="282"/>
      <c r="Q186" s="282"/>
      <c r="R186" s="282"/>
      <c r="S186" s="282"/>
      <c r="T186" s="283"/>
      <c r="U186" s="14"/>
      <c r="V186" s="14"/>
      <c r="W186" s="14"/>
      <c r="X186" s="14"/>
      <c r="Y186" s="14"/>
      <c r="Z186" s="14"/>
      <c r="AA186" s="14"/>
      <c r="AB186" s="14"/>
      <c r="AC186" s="14"/>
      <c r="AD186" s="14"/>
      <c r="AE186" s="14"/>
      <c r="AT186" s="284" t="s">
        <v>162</v>
      </c>
      <c r="AU186" s="284" t="s">
        <v>85</v>
      </c>
      <c r="AV186" s="14" t="s">
        <v>85</v>
      </c>
      <c r="AW186" s="14" t="s">
        <v>34</v>
      </c>
      <c r="AX186" s="14" t="s">
        <v>77</v>
      </c>
      <c r="AY186" s="284" t="s">
        <v>149</v>
      </c>
    </row>
    <row r="187" s="13" customFormat="1">
      <c r="A187" s="13"/>
      <c r="B187" s="264"/>
      <c r="C187" s="265"/>
      <c r="D187" s="259" t="s">
        <v>162</v>
      </c>
      <c r="E187" s="266" t="s">
        <v>1</v>
      </c>
      <c r="F187" s="267" t="s">
        <v>223</v>
      </c>
      <c r="G187" s="265"/>
      <c r="H187" s="266" t="s">
        <v>1</v>
      </c>
      <c r="I187" s="268"/>
      <c r="J187" s="265"/>
      <c r="K187" s="265"/>
      <c r="L187" s="269"/>
      <c r="M187" s="270"/>
      <c r="N187" s="271"/>
      <c r="O187" s="271"/>
      <c r="P187" s="271"/>
      <c r="Q187" s="271"/>
      <c r="R187" s="271"/>
      <c r="S187" s="271"/>
      <c r="T187" s="272"/>
      <c r="U187" s="13"/>
      <c r="V187" s="13"/>
      <c r="W187" s="13"/>
      <c r="X187" s="13"/>
      <c r="Y187" s="13"/>
      <c r="Z187" s="13"/>
      <c r="AA187" s="13"/>
      <c r="AB187" s="13"/>
      <c r="AC187" s="13"/>
      <c r="AD187" s="13"/>
      <c r="AE187" s="13"/>
      <c r="AT187" s="273" t="s">
        <v>162</v>
      </c>
      <c r="AU187" s="273" t="s">
        <v>85</v>
      </c>
      <c r="AV187" s="13" t="s">
        <v>21</v>
      </c>
      <c r="AW187" s="13" t="s">
        <v>34</v>
      </c>
      <c r="AX187" s="13" t="s">
        <v>77</v>
      </c>
      <c r="AY187" s="273" t="s">
        <v>149</v>
      </c>
    </row>
    <row r="188" s="14" customFormat="1">
      <c r="A188" s="14"/>
      <c r="B188" s="274"/>
      <c r="C188" s="275"/>
      <c r="D188" s="259" t="s">
        <v>162</v>
      </c>
      <c r="E188" s="276" t="s">
        <v>1</v>
      </c>
      <c r="F188" s="277" t="s">
        <v>224</v>
      </c>
      <c r="G188" s="275"/>
      <c r="H188" s="278">
        <v>-7.2000000000000002</v>
      </c>
      <c r="I188" s="279"/>
      <c r="J188" s="275"/>
      <c r="K188" s="275"/>
      <c r="L188" s="280"/>
      <c r="M188" s="281"/>
      <c r="N188" s="282"/>
      <c r="O188" s="282"/>
      <c r="P188" s="282"/>
      <c r="Q188" s="282"/>
      <c r="R188" s="282"/>
      <c r="S188" s="282"/>
      <c r="T188" s="283"/>
      <c r="U188" s="14"/>
      <c r="V188" s="14"/>
      <c r="W188" s="14"/>
      <c r="X188" s="14"/>
      <c r="Y188" s="14"/>
      <c r="Z188" s="14"/>
      <c r="AA188" s="14"/>
      <c r="AB188" s="14"/>
      <c r="AC188" s="14"/>
      <c r="AD188" s="14"/>
      <c r="AE188" s="14"/>
      <c r="AT188" s="284" t="s">
        <v>162</v>
      </c>
      <c r="AU188" s="284" t="s">
        <v>85</v>
      </c>
      <c r="AV188" s="14" t="s">
        <v>85</v>
      </c>
      <c r="AW188" s="14" t="s">
        <v>34</v>
      </c>
      <c r="AX188" s="14" t="s">
        <v>77</v>
      </c>
      <c r="AY188" s="284" t="s">
        <v>149</v>
      </c>
    </row>
    <row r="189" s="13" customFormat="1">
      <c r="A189" s="13"/>
      <c r="B189" s="264"/>
      <c r="C189" s="265"/>
      <c r="D189" s="259" t="s">
        <v>162</v>
      </c>
      <c r="E189" s="266" t="s">
        <v>1</v>
      </c>
      <c r="F189" s="267" t="s">
        <v>225</v>
      </c>
      <c r="G189" s="265"/>
      <c r="H189" s="266" t="s">
        <v>1</v>
      </c>
      <c r="I189" s="268"/>
      <c r="J189" s="265"/>
      <c r="K189" s="265"/>
      <c r="L189" s="269"/>
      <c r="M189" s="270"/>
      <c r="N189" s="271"/>
      <c r="O189" s="271"/>
      <c r="P189" s="271"/>
      <c r="Q189" s="271"/>
      <c r="R189" s="271"/>
      <c r="S189" s="271"/>
      <c r="T189" s="272"/>
      <c r="U189" s="13"/>
      <c r="V189" s="13"/>
      <c r="W189" s="13"/>
      <c r="X189" s="13"/>
      <c r="Y189" s="13"/>
      <c r="Z189" s="13"/>
      <c r="AA189" s="13"/>
      <c r="AB189" s="13"/>
      <c r="AC189" s="13"/>
      <c r="AD189" s="13"/>
      <c r="AE189" s="13"/>
      <c r="AT189" s="273" t="s">
        <v>162</v>
      </c>
      <c r="AU189" s="273" t="s">
        <v>85</v>
      </c>
      <c r="AV189" s="13" t="s">
        <v>21</v>
      </c>
      <c r="AW189" s="13" t="s">
        <v>34</v>
      </c>
      <c r="AX189" s="13" t="s">
        <v>77</v>
      </c>
      <c r="AY189" s="273" t="s">
        <v>149</v>
      </c>
    </row>
    <row r="190" s="14" customFormat="1">
      <c r="A190" s="14"/>
      <c r="B190" s="274"/>
      <c r="C190" s="275"/>
      <c r="D190" s="259" t="s">
        <v>162</v>
      </c>
      <c r="E190" s="276" t="s">
        <v>1</v>
      </c>
      <c r="F190" s="277" t="s">
        <v>226</v>
      </c>
      <c r="G190" s="275"/>
      <c r="H190" s="278">
        <v>-10.974</v>
      </c>
      <c r="I190" s="279"/>
      <c r="J190" s="275"/>
      <c r="K190" s="275"/>
      <c r="L190" s="280"/>
      <c r="M190" s="281"/>
      <c r="N190" s="282"/>
      <c r="O190" s="282"/>
      <c r="P190" s="282"/>
      <c r="Q190" s="282"/>
      <c r="R190" s="282"/>
      <c r="S190" s="282"/>
      <c r="T190" s="283"/>
      <c r="U190" s="14"/>
      <c r="V190" s="14"/>
      <c r="W190" s="14"/>
      <c r="X190" s="14"/>
      <c r="Y190" s="14"/>
      <c r="Z190" s="14"/>
      <c r="AA190" s="14"/>
      <c r="AB190" s="14"/>
      <c r="AC190" s="14"/>
      <c r="AD190" s="14"/>
      <c r="AE190" s="14"/>
      <c r="AT190" s="284" t="s">
        <v>162</v>
      </c>
      <c r="AU190" s="284" t="s">
        <v>85</v>
      </c>
      <c r="AV190" s="14" t="s">
        <v>85</v>
      </c>
      <c r="AW190" s="14" t="s">
        <v>34</v>
      </c>
      <c r="AX190" s="14" t="s">
        <v>77</v>
      </c>
      <c r="AY190" s="284" t="s">
        <v>149</v>
      </c>
    </row>
    <row r="191" s="16" customFormat="1">
      <c r="A191" s="16"/>
      <c r="B191" s="296"/>
      <c r="C191" s="297"/>
      <c r="D191" s="259" t="s">
        <v>162</v>
      </c>
      <c r="E191" s="298" t="s">
        <v>1</v>
      </c>
      <c r="F191" s="299" t="s">
        <v>213</v>
      </c>
      <c r="G191" s="297"/>
      <c r="H191" s="300">
        <v>-51.356999999999999</v>
      </c>
      <c r="I191" s="301"/>
      <c r="J191" s="297"/>
      <c r="K191" s="297"/>
      <c r="L191" s="302"/>
      <c r="M191" s="303"/>
      <c r="N191" s="304"/>
      <c r="O191" s="304"/>
      <c r="P191" s="304"/>
      <c r="Q191" s="304"/>
      <c r="R191" s="304"/>
      <c r="S191" s="304"/>
      <c r="T191" s="305"/>
      <c r="U191" s="16"/>
      <c r="V191" s="16"/>
      <c r="W191" s="16"/>
      <c r="X191" s="16"/>
      <c r="Y191" s="16"/>
      <c r="Z191" s="16"/>
      <c r="AA191" s="16"/>
      <c r="AB191" s="16"/>
      <c r="AC191" s="16"/>
      <c r="AD191" s="16"/>
      <c r="AE191" s="16"/>
      <c r="AT191" s="306" t="s">
        <v>162</v>
      </c>
      <c r="AU191" s="306" t="s">
        <v>85</v>
      </c>
      <c r="AV191" s="16" t="s">
        <v>91</v>
      </c>
      <c r="AW191" s="16" t="s">
        <v>34</v>
      </c>
      <c r="AX191" s="16" t="s">
        <v>77</v>
      </c>
      <c r="AY191" s="306" t="s">
        <v>149</v>
      </c>
    </row>
    <row r="192" s="15" customFormat="1">
      <c r="A192" s="15"/>
      <c r="B192" s="285"/>
      <c r="C192" s="286"/>
      <c r="D192" s="259" t="s">
        <v>162</v>
      </c>
      <c r="E192" s="287" t="s">
        <v>1</v>
      </c>
      <c r="F192" s="288" t="s">
        <v>166</v>
      </c>
      <c r="G192" s="286"/>
      <c r="H192" s="289">
        <v>170.86900000000003</v>
      </c>
      <c r="I192" s="290"/>
      <c r="J192" s="286"/>
      <c r="K192" s="286"/>
      <c r="L192" s="291"/>
      <c r="M192" s="292"/>
      <c r="N192" s="293"/>
      <c r="O192" s="293"/>
      <c r="P192" s="293"/>
      <c r="Q192" s="293"/>
      <c r="R192" s="293"/>
      <c r="S192" s="293"/>
      <c r="T192" s="294"/>
      <c r="U192" s="15"/>
      <c r="V192" s="15"/>
      <c r="W192" s="15"/>
      <c r="X192" s="15"/>
      <c r="Y192" s="15"/>
      <c r="Z192" s="15"/>
      <c r="AA192" s="15"/>
      <c r="AB192" s="15"/>
      <c r="AC192" s="15"/>
      <c r="AD192" s="15"/>
      <c r="AE192" s="15"/>
      <c r="AT192" s="295" t="s">
        <v>162</v>
      </c>
      <c r="AU192" s="295" t="s">
        <v>85</v>
      </c>
      <c r="AV192" s="15" t="s">
        <v>156</v>
      </c>
      <c r="AW192" s="15" t="s">
        <v>34</v>
      </c>
      <c r="AX192" s="15" t="s">
        <v>21</v>
      </c>
      <c r="AY192" s="295" t="s">
        <v>149</v>
      </c>
    </row>
    <row r="193" s="2" customFormat="1" ht="33" customHeight="1">
      <c r="A193" s="39"/>
      <c r="B193" s="40"/>
      <c r="C193" s="246" t="s">
        <v>227</v>
      </c>
      <c r="D193" s="246" t="s">
        <v>151</v>
      </c>
      <c r="E193" s="247" t="s">
        <v>228</v>
      </c>
      <c r="F193" s="248" t="s">
        <v>229</v>
      </c>
      <c r="G193" s="249" t="s">
        <v>169</v>
      </c>
      <c r="H193" s="250">
        <v>170.869</v>
      </c>
      <c r="I193" s="251"/>
      <c r="J193" s="252">
        <f>ROUND(I193*H193,2)</f>
        <v>0</v>
      </c>
      <c r="K193" s="248" t="s">
        <v>155</v>
      </c>
      <c r="L193" s="45"/>
      <c r="M193" s="253" t="s">
        <v>1</v>
      </c>
      <c r="N193" s="254" t="s">
        <v>42</v>
      </c>
      <c r="O193" s="92"/>
      <c r="P193" s="255">
        <f>O193*H193</f>
        <v>0</v>
      </c>
      <c r="Q193" s="255">
        <v>0</v>
      </c>
      <c r="R193" s="255">
        <f>Q193*H193</f>
        <v>0</v>
      </c>
      <c r="S193" s="255">
        <v>0</v>
      </c>
      <c r="T193" s="256">
        <f>S193*H193</f>
        <v>0</v>
      </c>
      <c r="U193" s="39"/>
      <c r="V193" s="39"/>
      <c r="W193" s="39"/>
      <c r="X193" s="39"/>
      <c r="Y193" s="39"/>
      <c r="Z193" s="39"/>
      <c r="AA193" s="39"/>
      <c r="AB193" s="39"/>
      <c r="AC193" s="39"/>
      <c r="AD193" s="39"/>
      <c r="AE193" s="39"/>
      <c r="AR193" s="257" t="s">
        <v>156</v>
      </c>
      <c r="AT193" s="257" t="s">
        <v>151</v>
      </c>
      <c r="AU193" s="257" t="s">
        <v>85</v>
      </c>
      <c r="AY193" s="18" t="s">
        <v>149</v>
      </c>
      <c r="BE193" s="258">
        <f>IF(N193="základní",J193,0)</f>
        <v>0</v>
      </c>
      <c r="BF193" s="258">
        <f>IF(N193="snížená",J193,0)</f>
        <v>0</v>
      </c>
      <c r="BG193" s="258">
        <f>IF(N193="zákl. přenesená",J193,0)</f>
        <v>0</v>
      </c>
      <c r="BH193" s="258">
        <f>IF(N193="sníž. přenesená",J193,0)</f>
        <v>0</v>
      </c>
      <c r="BI193" s="258">
        <f>IF(N193="nulová",J193,0)</f>
        <v>0</v>
      </c>
      <c r="BJ193" s="18" t="s">
        <v>21</v>
      </c>
      <c r="BK193" s="258">
        <f>ROUND(I193*H193,2)</f>
        <v>0</v>
      </c>
      <c r="BL193" s="18" t="s">
        <v>156</v>
      </c>
      <c r="BM193" s="257" t="s">
        <v>230</v>
      </c>
    </row>
    <row r="194" s="2" customFormat="1">
      <c r="A194" s="39"/>
      <c r="B194" s="40"/>
      <c r="C194" s="41"/>
      <c r="D194" s="259" t="s">
        <v>158</v>
      </c>
      <c r="E194" s="41"/>
      <c r="F194" s="260" t="s">
        <v>231</v>
      </c>
      <c r="G194" s="41"/>
      <c r="H194" s="41"/>
      <c r="I194" s="157"/>
      <c r="J194" s="41"/>
      <c r="K194" s="41"/>
      <c r="L194" s="45"/>
      <c r="M194" s="261"/>
      <c r="N194" s="262"/>
      <c r="O194" s="92"/>
      <c r="P194" s="92"/>
      <c r="Q194" s="92"/>
      <c r="R194" s="92"/>
      <c r="S194" s="92"/>
      <c r="T194" s="93"/>
      <c r="U194" s="39"/>
      <c r="V194" s="39"/>
      <c r="W194" s="39"/>
      <c r="X194" s="39"/>
      <c r="Y194" s="39"/>
      <c r="Z194" s="39"/>
      <c r="AA194" s="39"/>
      <c r="AB194" s="39"/>
      <c r="AC194" s="39"/>
      <c r="AD194" s="39"/>
      <c r="AE194" s="39"/>
      <c r="AT194" s="18" t="s">
        <v>158</v>
      </c>
      <c r="AU194" s="18" t="s">
        <v>85</v>
      </c>
    </row>
    <row r="195" s="2" customFormat="1">
      <c r="A195" s="39"/>
      <c r="B195" s="40"/>
      <c r="C195" s="41"/>
      <c r="D195" s="259" t="s">
        <v>160</v>
      </c>
      <c r="E195" s="41"/>
      <c r="F195" s="263" t="s">
        <v>207</v>
      </c>
      <c r="G195" s="41"/>
      <c r="H195" s="41"/>
      <c r="I195" s="157"/>
      <c r="J195" s="41"/>
      <c r="K195" s="41"/>
      <c r="L195" s="45"/>
      <c r="M195" s="261"/>
      <c r="N195" s="262"/>
      <c r="O195" s="92"/>
      <c r="P195" s="92"/>
      <c r="Q195" s="92"/>
      <c r="R195" s="92"/>
      <c r="S195" s="92"/>
      <c r="T195" s="93"/>
      <c r="U195" s="39"/>
      <c r="V195" s="39"/>
      <c r="W195" s="39"/>
      <c r="X195" s="39"/>
      <c r="Y195" s="39"/>
      <c r="Z195" s="39"/>
      <c r="AA195" s="39"/>
      <c r="AB195" s="39"/>
      <c r="AC195" s="39"/>
      <c r="AD195" s="39"/>
      <c r="AE195" s="39"/>
      <c r="AT195" s="18" t="s">
        <v>160</v>
      </c>
      <c r="AU195" s="18" t="s">
        <v>85</v>
      </c>
    </row>
    <row r="196" s="2" customFormat="1" ht="21.75" customHeight="1">
      <c r="A196" s="39"/>
      <c r="B196" s="40"/>
      <c r="C196" s="246" t="s">
        <v>232</v>
      </c>
      <c r="D196" s="246" t="s">
        <v>151</v>
      </c>
      <c r="E196" s="247" t="s">
        <v>233</v>
      </c>
      <c r="F196" s="248" t="s">
        <v>234</v>
      </c>
      <c r="G196" s="249" t="s">
        <v>169</v>
      </c>
      <c r="H196" s="250">
        <v>12.24</v>
      </c>
      <c r="I196" s="251"/>
      <c r="J196" s="252">
        <f>ROUND(I196*H196,2)</f>
        <v>0</v>
      </c>
      <c r="K196" s="248" t="s">
        <v>155</v>
      </c>
      <c r="L196" s="45"/>
      <c r="M196" s="253" t="s">
        <v>1</v>
      </c>
      <c r="N196" s="254" t="s">
        <v>42</v>
      </c>
      <c r="O196" s="92"/>
      <c r="P196" s="255">
        <f>O196*H196</f>
        <v>0</v>
      </c>
      <c r="Q196" s="255">
        <v>0</v>
      </c>
      <c r="R196" s="255">
        <f>Q196*H196</f>
        <v>0</v>
      </c>
      <c r="S196" s="255">
        <v>0</v>
      </c>
      <c r="T196" s="256">
        <f>S196*H196</f>
        <v>0</v>
      </c>
      <c r="U196" s="39"/>
      <c r="V196" s="39"/>
      <c r="W196" s="39"/>
      <c r="X196" s="39"/>
      <c r="Y196" s="39"/>
      <c r="Z196" s="39"/>
      <c r="AA196" s="39"/>
      <c r="AB196" s="39"/>
      <c r="AC196" s="39"/>
      <c r="AD196" s="39"/>
      <c r="AE196" s="39"/>
      <c r="AR196" s="257" t="s">
        <v>156</v>
      </c>
      <c r="AT196" s="257" t="s">
        <v>151</v>
      </c>
      <c r="AU196" s="257" t="s">
        <v>85</v>
      </c>
      <c r="AY196" s="18" t="s">
        <v>149</v>
      </c>
      <c r="BE196" s="258">
        <f>IF(N196="základní",J196,0)</f>
        <v>0</v>
      </c>
      <c r="BF196" s="258">
        <f>IF(N196="snížená",J196,0)</f>
        <v>0</v>
      </c>
      <c r="BG196" s="258">
        <f>IF(N196="zákl. přenesená",J196,0)</f>
        <v>0</v>
      </c>
      <c r="BH196" s="258">
        <f>IF(N196="sníž. přenesená",J196,0)</f>
        <v>0</v>
      </c>
      <c r="BI196" s="258">
        <f>IF(N196="nulová",J196,0)</f>
        <v>0</v>
      </c>
      <c r="BJ196" s="18" t="s">
        <v>21</v>
      </c>
      <c r="BK196" s="258">
        <f>ROUND(I196*H196,2)</f>
        <v>0</v>
      </c>
      <c r="BL196" s="18" t="s">
        <v>156</v>
      </c>
      <c r="BM196" s="257" t="s">
        <v>235</v>
      </c>
    </row>
    <row r="197" s="2" customFormat="1">
      <c r="A197" s="39"/>
      <c r="B197" s="40"/>
      <c r="C197" s="41"/>
      <c r="D197" s="259" t="s">
        <v>158</v>
      </c>
      <c r="E197" s="41"/>
      <c r="F197" s="260" t="s">
        <v>236</v>
      </c>
      <c r="G197" s="41"/>
      <c r="H197" s="41"/>
      <c r="I197" s="157"/>
      <c r="J197" s="41"/>
      <c r="K197" s="41"/>
      <c r="L197" s="45"/>
      <c r="M197" s="261"/>
      <c r="N197" s="262"/>
      <c r="O197" s="92"/>
      <c r="P197" s="92"/>
      <c r="Q197" s="92"/>
      <c r="R197" s="92"/>
      <c r="S197" s="92"/>
      <c r="T197" s="93"/>
      <c r="U197" s="39"/>
      <c r="V197" s="39"/>
      <c r="W197" s="39"/>
      <c r="X197" s="39"/>
      <c r="Y197" s="39"/>
      <c r="Z197" s="39"/>
      <c r="AA197" s="39"/>
      <c r="AB197" s="39"/>
      <c r="AC197" s="39"/>
      <c r="AD197" s="39"/>
      <c r="AE197" s="39"/>
      <c r="AT197" s="18" t="s">
        <v>158</v>
      </c>
      <c r="AU197" s="18" t="s">
        <v>85</v>
      </c>
    </row>
    <row r="198" s="2" customFormat="1">
      <c r="A198" s="39"/>
      <c r="B198" s="40"/>
      <c r="C198" s="41"/>
      <c r="D198" s="259" t="s">
        <v>160</v>
      </c>
      <c r="E198" s="41"/>
      <c r="F198" s="263" t="s">
        <v>237</v>
      </c>
      <c r="G198" s="41"/>
      <c r="H198" s="41"/>
      <c r="I198" s="157"/>
      <c r="J198" s="41"/>
      <c r="K198" s="41"/>
      <c r="L198" s="45"/>
      <c r="M198" s="261"/>
      <c r="N198" s="262"/>
      <c r="O198" s="92"/>
      <c r="P198" s="92"/>
      <c r="Q198" s="92"/>
      <c r="R198" s="92"/>
      <c r="S198" s="92"/>
      <c r="T198" s="93"/>
      <c r="U198" s="39"/>
      <c r="V198" s="39"/>
      <c r="W198" s="39"/>
      <c r="X198" s="39"/>
      <c r="Y198" s="39"/>
      <c r="Z198" s="39"/>
      <c r="AA198" s="39"/>
      <c r="AB198" s="39"/>
      <c r="AC198" s="39"/>
      <c r="AD198" s="39"/>
      <c r="AE198" s="39"/>
      <c r="AT198" s="18" t="s">
        <v>160</v>
      </c>
      <c r="AU198" s="18" t="s">
        <v>85</v>
      </c>
    </row>
    <row r="199" s="13" customFormat="1">
      <c r="A199" s="13"/>
      <c r="B199" s="264"/>
      <c r="C199" s="265"/>
      <c r="D199" s="259" t="s">
        <v>162</v>
      </c>
      <c r="E199" s="266" t="s">
        <v>1</v>
      </c>
      <c r="F199" s="267" t="s">
        <v>238</v>
      </c>
      <c r="G199" s="265"/>
      <c r="H199" s="266" t="s">
        <v>1</v>
      </c>
      <c r="I199" s="268"/>
      <c r="J199" s="265"/>
      <c r="K199" s="265"/>
      <c r="L199" s="269"/>
      <c r="M199" s="270"/>
      <c r="N199" s="271"/>
      <c r="O199" s="271"/>
      <c r="P199" s="271"/>
      <c r="Q199" s="271"/>
      <c r="R199" s="271"/>
      <c r="S199" s="271"/>
      <c r="T199" s="272"/>
      <c r="U199" s="13"/>
      <c r="V199" s="13"/>
      <c r="W199" s="13"/>
      <c r="X199" s="13"/>
      <c r="Y199" s="13"/>
      <c r="Z199" s="13"/>
      <c r="AA199" s="13"/>
      <c r="AB199" s="13"/>
      <c r="AC199" s="13"/>
      <c r="AD199" s="13"/>
      <c r="AE199" s="13"/>
      <c r="AT199" s="273" t="s">
        <v>162</v>
      </c>
      <c r="AU199" s="273" t="s">
        <v>85</v>
      </c>
      <c r="AV199" s="13" t="s">
        <v>21</v>
      </c>
      <c r="AW199" s="13" t="s">
        <v>34</v>
      </c>
      <c r="AX199" s="13" t="s">
        <v>77</v>
      </c>
      <c r="AY199" s="273" t="s">
        <v>149</v>
      </c>
    </row>
    <row r="200" s="14" customFormat="1">
      <c r="A200" s="14"/>
      <c r="B200" s="274"/>
      <c r="C200" s="275"/>
      <c r="D200" s="259" t="s">
        <v>162</v>
      </c>
      <c r="E200" s="276" t="s">
        <v>1</v>
      </c>
      <c r="F200" s="277" t="s">
        <v>239</v>
      </c>
      <c r="G200" s="275"/>
      <c r="H200" s="278">
        <v>12.24</v>
      </c>
      <c r="I200" s="279"/>
      <c r="J200" s="275"/>
      <c r="K200" s="275"/>
      <c r="L200" s="280"/>
      <c r="M200" s="281"/>
      <c r="N200" s="282"/>
      <c r="O200" s="282"/>
      <c r="P200" s="282"/>
      <c r="Q200" s="282"/>
      <c r="R200" s="282"/>
      <c r="S200" s="282"/>
      <c r="T200" s="283"/>
      <c r="U200" s="14"/>
      <c r="V200" s="14"/>
      <c r="W200" s="14"/>
      <c r="X200" s="14"/>
      <c r="Y200" s="14"/>
      <c r="Z200" s="14"/>
      <c r="AA200" s="14"/>
      <c r="AB200" s="14"/>
      <c r="AC200" s="14"/>
      <c r="AD200" s="14"/>
      <c r="AE200" s="14"/>
      <c r="AT200" s="284" t="s">
        <v>162</v>
      </c>
      <c r="AU200" s="284" t="s">
        <v>85</v>
      </c>
      <c r="AV200" s="14" t="s">
        <v>85</v>
      </c>
      <c r="AW200" s="14" t="s">
        <v>34</v>
      </c>
      <c r="AX200" s="14" t="s">
        <v>21</v>
      </c>
      <c r="AY200" s="284" t="s">
        <v>149</v>
      </c>
    </row>
    <row r="201" s="2" customFormat="1" ht="21.75" customHeight="1">
      <c r="A201" s="39"/>
      <c r="B201" s="40"/>
      <c r="C201" s="246" t="s">
        <v>240</v>
      </c>
      <c r="D201" s="246" t="s">
        <v>151</v>
      </c>
      <c r="E201" s="247" t="s">
        <v>241</v>
      </c>
      <c r="F201" s="248" t="s">
        <v>242</v>
      </c>
      <c r="G201" s="249" t="s">
        <v>243</v>
      </c>
      <c r="H201" s="250">
        <v>302.90600000000001</v>
      </c>
      <c r="I201" s="251"/>
      <c r="J201" s="252">
        <f>ROUND(I201*H201,2)</f>
        <v>0</v>
      </c>
      <c r="K201" s="248" t="s">
        <v>155</v>
      </c>
      <c r="L201" s="45"/>
      <c r="M201" s="253" t="s">
        <v>1</v>
      </c>
      <c r="N201" s="254" t="s">
        <v>42</v>
      </c>
      <c r="O201" s="92"/>
      <c r="P201" s="255">
        <f>O201*H201</f>
        <v>0</v>
      </c>
      <c r="Q201" s="255">
        <v>0</v>
      </c>
      <c r="R201" s="255">
        <f>Q201*H201</f>
        <v>0</v>
      </c>
      <c r="S201" s="255">
        <v>0</v>
      </c>
      <c r="T201" s="256">
        <f>S201*H201</f>
        <v>0</v>
      </c>
      <c r="U201" s="39"/>
      <c r="V201" s="39"/>
      <c r="W201" s="39"/>
      <c r="X201" s="39"/>
      <c r="Y201" s="39"/>
      <c r="Z201" s="39"/>
      <c r="AA201" s="39"/>
      <c r="AB201" s="39"/>
      <c r="AC201" s="39"/>
      <c r="AD201" s="39"/>
      <c r="AE201" s="39"/>
      <c r="AR201" s="257" t="s">
        <v>156</v>
      </c>
      <c r="AT201" s="257" t="s">
        <v>151</v>
      </c>
      <c r="AU201" s="257" t="s">
        <v>85</v>
      </c>
      <c r="AY201" s="18" t="s">
        <v>149</v>
      </c>
      <c r="BE201" s="258">
        <f>IF(N201="základní",J201,0)</f>
        <v>0</v>
      </c>
      <c r="BF201" s="258">
        <f>IF(N201="snížená",J201,0)</f>
        <v>0</v>
      </c>
      <c r="BG201" s="258">
        <f>IF(N201="zákl. přenesená",J201,0)</f>
        <v>0</v>
      </c>
      <c r="BH201" s="258">
        <f>IF(N201="sníž. přenesená",J201,0)</f>
        <v>0</v>
      </c>
      <c r="BI201" s="258">
        <f>IF(N201="nulová",J201,0)</f>
        <v>0</v>
      </c>
      <c r="BJ201" s="18" t="s">
        <v>21</v>
      </c>
      <c r="BK201" s="258">
        <f>ROUND(I201*H201,2)</f>
        <v>0</v>
      </c>
      <c r="BL201" s="18" t="s">
        <v>156</v>
      </c>
      <c r="BM201" s="257" t="s">
        <v>244</v>
      </c>
    </row>
    <row r="202" s="2" customFormat="1">
      <c r="A202" s="39"/>
      <c r="B202" s="40"/>
      <c r="C202" s="41"/>
      <c r="D202" s="259" t="s">
        <v>158</v>
      </c>
      <c r="E202" s="41"/>
      <c r="F202" s="260" t="s">
        <v>245</v>
      </c>
      <c r="G202" s="41"/>
      <c r="H202" s="41"/>
      <c r="I202" s="157"/>
      <c r="J202" s="41"/>
      <c r="K202" s="41"/>
      <c r="L202" s="45"/>
      <c r="M202" s="261"/>
      <c r="N202" s="262"/>
      <c r="O202" s="92"/>
      <c r="P202" s="92"/>
      <c r="Q202" s="92"/>
      <c r="R202" s="92"/>
      <c r="S202" s="92"/>
      <c r="T202" s="93"/>
      <c r="U202" s="39"/>
      <c r="V202" s="39"/>
      <c r="W202" s="39"/>
      <c r="X202" s="39"/>
      <c r="Y202" s="39"/>
      <c r="Z202" s="39"/>
      <c r="AA202" s="39"/>
      <c r="AB202" s="39"/>
      <c r="AC202" s="39"/>
      <c r="AD202" s="39"/>
      <c r="AE202" s="39"/>
      <c r="AT202" s="18" t="s">
        <v>158</v>
      </c>
      <c r="AU202" s="18" t="s">
        <v>85</v>
      </c>
    </row>
    <row r="203" s="13" customFormat="1">
      <c r="A203" s="13"/>
      <c r="B203" s="264"/>
      <c r="C203" s="265"/>
      <c r="D203" s="259" t="s">
        <v>162</v>
      </c>
      <c r="E203" s="266" t="s">
        <v>1</v>
      </c>
      <c r="F203" s="267" t="s">
        <v>246</v>
      </c>
      <c r="G203" s="265"/>
      <c r="H203" s="266" t="s">
        <v>1</v>
      </c>
      <c r="I203" s="268"/>
      <c r="J203" s="265"/>
      <c r="K203" s="265"/>
      <c r="L203" s="269"/>
      <c r="M203" s="270"/>
      <c r="N203" s="271"/>
      <c r="O203" s="271"/>
      <c r="P203" s="271"/>
      <c r="Q203" s="271"/>
      <c r="R203" s="271"/>
      <c r="S203" s="271"/>
      <c r="T203" s="272"/>
      <c r="U203" s="13"/>
      <c r="V203" s="13"/>
      <c r="W203" s="13"/>
      <c r="X203" s="13"/>
      <c r="Y203" s="13"/>
      <c r="Z203" s="13"/>
      <c r="AA203" s="13"/>
      <c r="AB203" s="13"/>
      <c r="AC203" s="13"/>
      <c r="AD203" s="13"/>
      <c r="AE203" s="13"/>
      <c r="AT203" s="273" t="s">
        <v>162</v>
      </c>
      <c r="AU203" s="273" t="s">
        <v>85</v>
      </c>
      <c r="AV203" s="13" t="s">
        <v>21</v>
      </c>
      <c r="AW203" s="13" t="s">
        <v>34</v>
      </c>
      <c r="AX203" s="13" t="s">
        <v>77</v>
      </c>
      <c r="AY203" s="273" t="s">
        <v>149</v>
      </c>
    </row>
    <row r="204" s="14" customFormat="1">
      <c r="A204" s="14"/>
      <c r="B204" s="274"/>
      <c r="C204" s="275"/>
      <c r="D204" s="259" t="s">
        <v>162</v>
      </c>
      <c r="E204" s="276" t="s">
        <v>1</v>
      </c>
      <c r="F204" s="277" t="s">
        <v>247</v>
      </c>
      <c r="G204" s="275"/>
      <c r="H204" s="278">
        <v>202.434</v>
      </c>
      <c r="I204" s="279"/>
      <c r="J204" s="275"/>
      <c r="K204" s="275"/>
      <c r="L204" s="280"/>
      <c r="M204" s="281"/>
      <c r="N204" s="282"/>
      <c r="O204" s="282"/>
      <c r="P204" s="282"/>
      <c r="Q204" s="282"/>
      <c r="R204" s="282"/>
      <c r="S204" s="282"/>
      <c r="T204" s="283"/>
      <c r="U204" s="14"/>
      <c r="V204" s="14"/>
      <c r="W204" s="14"/>
      <c r="X204" s="14"/>
      <c r="Y204" s="14"/>
      <c r="Z204" s="14"/>
      <c r="AA204" s="14"/>
      <c r="AB204" s="14"/>
      <c r="AC204" s="14"/>
      <c r="AD204" s="14"/>
      <c r="AE204" s="14"/>
      <c r="AT204" s="284" t="s">
        <v>162</v>
      </c>
      <c r="AU204" s="284" t="s">
        <v>85</v>
      </c>
      <c r="AV204" s="14" t="s">
        <v>85</v>
      </c>
      <c r="AW204" s="14" t="s">
        <v>34</v>
      </c>
      <c r="AX204" s="14" t="s">
        <v>77</v>
      </c>
      <c r="AY204" s="284" t="s">
        <v>149</v>
      </c>
    </row>
    <row r="205" s="13" customFormat="1">
      <c r="A205" s="13"/>
      <c r="B205" s="264"/>
      <c r="C205" s="265"/>
      <c r="D205" s="259" t="s">
        <v>162</v>
      </c>
      <c r="E205" s="266" t="s">
        <v>1</v>
      </c>
      <c r="F205" s="267" t="s">
        <v>248</v>
      </c>
      <c r="G205" s="265"/>
      <c r="H205" s="266" t="s">
        <v>1</v>
      </c>
      <c r="I205" s="268"/>
      <c r="J205" s="265"/>
      <c r="K205" s="265"/>
      <c r="L205" s="269"/>
      <c r="M205" s="270"/>
      <c r="N205" s="271"/>
      <c r="O205" s="271"/>
      <c r="P205" s="271"/>
      <c r="Q205" s="271"/>
      <c r="R205" s="271"/>
      <c r="S205" s="271"/>
      <c r="T205" s="272"/>
      <c r="U205" s="13"/>
      <c r="V205" s="13"/>
      <c r="W205" s="13"/>
      <c r="X205" s="13"/>
      <c r="Y205" s="13"/>
      <c r="Z205" s="13"/>
      <c r="AA205" s="13"/>
      <c r="AB205" s="13"/>
      <c r="AC205" s="13"/>
      <c r="AD205" s="13"/>
      <c r="AE205" s="13"/>
      <c r="AT205" s="273" t="s">
        <v>162</v>
      </c>
      <c r="AU205" s="273" t="s">
        <v>85</v>
      </c>
      <c r="AV205" s="13" t="s">
        <v>21</v>
      </c>
      <c r="AW205" s="13" t="s">
        <v>34</v>
      </c>
      <c r="AX205" s="13" t="s">
        <v>77</v>
      </c>
      <c r="AY205" s="273" t="s">
        <v>149</v>
      </c>
    </row>
    <row r="206" s="14" customFormat="1">
      <c r="A206" s="14"/>
      <c r="B206" s="274"/>
      <c r="C206" s="275"/>
      <c r="D206" s="259" t="s">
        <v>162</v>
      </c>
      <c r="E206" s="276" t="s">
        <v>1</v>
      </c>
      <c r="F206" s="277" t="s">
        <v>249</v>
      </c>
      <c r="G206" s="275"/>
      <c r="H206" s="278">
        <v>100.47199999999999</v>
      </c>
      <c r="I206" s="279"/>
      <c r="J206" s="275"/>
      <c r="K206" s="275"/>
      <c r="L206" s="280"/>
      <c r="M206" s="281"/>
      <c r="N206" s="282"/>
      <c r="O206" s="282"/>
      <c r="P206" s="282"/>
      <c r="Q206" s="282"/>
      <c r="R206" s="282"/>
      <c r="S206" s="282"/>
      <c r="T206" s="283"/>
      <c r="U206" s="14"/>
      <c r="V206" s="14"/>
      <c r="W206" s="14"/>
      <c r="X206" s="14"/>
      <c r="Y206" s="14"/>
      <c r="Z206" s="14"/>
      <c r="AA206" s="14"/>
      <c r="AB206" s="14"/>
      <c r="AC206" s="14"/>
      <c r="AD206" s="14"/>
      <c r="AE206" s="14"/>
      <c r="AT206" s="284" t="s">
        <v>162</v>
      </c>
      <c r="AU206" s="284" t="s">
        <v>85</v>
      </c>
      <c r="AV206" s="14" t="s">
        <v>85</v>
      </c>
      <c r="AW206" s="14" t="s">
        <v>34</v>
      </c>
      <c r="AX206" s="14" t="s">
        <v>77</v>
      </c>
      <c r="AY206" s="284" t="s">
        <v>149</v>
      </c>
    </row>
    <row r="207" s="15" customFormat="1">
      <c r="A207" s="15"/>
      <c r="B207" s="285"/>
      <c r="C207" s="286"/>
      <c r="D207" s="259" t="s">
        <v>162</v>
      </c>
      <c r="E207" s="287" t="s">
        <v>1</v>
      </c>
      <c r="F207" s="288" t="s">
        <v>166</v>
      </c>
      <c r="G207" s="286"/>
      <c r="H207" s="289">
        <v>302.90600000000001</v>
      </c>
      <c r="I207" s="290"/>
      <c r="J207" s="286"/>
      <c r="K207" s="286"/>
      <c r="L207" s="291"/>
      <c r="M207" s="292"/>
      <c r="N207" s="293"/>
      <c r="O207" s="293"/>
      <c r="P207" s="293"/>
      <c r="Q207" s="293"/>
      <c r="R207" s="293"/>
      <c r="S207" s="293"/>
      <c r="T207" s="294"/>
      <c r="U207" s="15"/>
      <c r="V207" s="15"/>
      <c r="W207" s="15"/>
      <c r="X207" s="15"/>
      <c r="Y207" s="15"/>
      <c r="Z207" s="15"/>
      <c r="AA207" s="15"/>
      <c r="AB207" s="15"/>
      <c r="AC207" s="15"/>
      <c r="AD207" s="15"/>
      <c r="AE207" s="15"/>
      <c r="AT207" s="295" t="s">
        <v>162</v>
      </c>
      <c r="AU207" s="295" t="s">
        <v>85</v>
      </c>
      <c r="AV207" s="15" t="s">
        <v>156</v>
      </c>
      <c r="AW207" s="15" t="s">
        <v>34</v>
      </c>
      <c r="AX207" s="15" t="s">
        <v>21</v>
      </c>
      <c r="AY207" s="295" t="s">
        <v>149</v>
      </c>
    </row>
    <row r="208" s="2" customFormat="1" ht="21.75" customHeight="1">
      <c r="A208" s="39"/>
      <c r="B208" s="40"/>
      <c r="C208" s="246" t="s">
        <v>26</v>
      </c>
      <c r="D208" s="246" t="s">
        <v>151</v>
      </c>
      <c r="E208" s="247" t="s">
        <v>250</v>
      </c>
      <c r="F208" s="248" t="s">
        <v>251</v>
      </c>
      <c r="G208" s="249" t="s">
        <v>169</v>
      </c>
      <c r="H208" s="250">
        <v>101.217</v>
      </c>
      <c r="I208" s="251"/>
      <c r="J208" s="252">
        <f>ROUND(I208*H208,2)</f>
        <v>0</v>
      </c>
      <c r="K208" s="248" t="s">
        <v>155</v>
      </c>
      <c r="L208" s="45"/>
      <c r="M208" s="253" t="s">
        <v>1</v>
      </c>
      <c r="N208" s="254" t="s">
        <v>42</v>
      </c>
      <c r="O208" s="92"/>
      <c r="P208" s="255">
        <f>O208*H208</f>
        <v>0</v>
      </c>
      <c r="Q208" s="255">
        <v>0</v>
      </c>
      <c r="R208" s="255">
        <f>Q208*H208</f>
        <v>0</v>
      </c>
      <c r="S208" s="255">
        <v>0</v>
      </c>
      <c r="T208" s="256">
        <f>S208*H208</f>
        <v>0</v>
      </c>
      <c r="U208" s="39"/>
      <c r="V208" s="39"/>
      <c r="W208" s="39"/>
      <c r="X208" s="39"/>
      <c r="Y208" s="39"/>
      <c r="Z208" s="39"/>
      <c r="AA208" s="39"/>
      <c r="AB208" s="39"/>
      <c r="AC208" s="39"/>
      <c r="AD208" s="39"/>
      <c r="AE208" s="39"/>
      <c r="AR208" s="257" t="s">
        <v>156</v>
      </c>
      <c r="AT208" s="257" t="s">
        <v>151</v>
      </c>
      <c r="AU208" s="257" t="s">
        <v>85</v>
      </c>
      <c r="AY208" s="18" t="s">
        <v>149</v>
      </c>
      <c r="BE208" s="258">
        <f>IF(N208="základní",J208,0)</f>
        <v>0</v>
      </c>
      <c r="BF208" s="258">
        <f>IF(N208="snížená",J208,0)</f>
        <v>0</v>
      </c>
      <c r="BG208" s="258">
        <f>IF(N208="zákl. přenesená",J208,0)</f>
        <v>0</v>
      </c>
      <c r="BH208" s="258">
        <f>IF(N208="sníž. přenesená",J208,0)</f>
        <v>0</v>
      </c>
      <c r="BI208" s="258">
        <f>IF(N208="nulová",J208,0)</f>
        <v>0</v>
      </c>
      <c r="BJ208" s="18" t="s">
        <v>21</v>
      </c>
      <c r="BK208" s="258">
        <f>ROUND(I208*H208,2)</f>
        <v>0</v>
      </c>
      <c r="BL208" s="18" t="s">
        <v>156</v>
      </c>
      <c r="BM208" s="257" t="s">
        <v>252</v>
      </c>
    </row>
    <row r="209" s="2" customFormat="1">
      <c r="A209" s="39"/>
      <c r="B209" s="40"/>
      <c r="C209" s="41"/>
      <c r="D209" s="259" t="s">
        <v>158</v>
      </c>
      <c r="E209" s="41"/>
      <c r="F209" s="260" t="s">
        <v>253</v>
      </c>
      <c r="G209" s="41"/>
      <c r="H209" s="41"/>
      <c r="I209" s="157"/>
      <c r="J209" s="41"/>
      <c r="K209" s="41"/>
      <c r="L209" s="45"/>
      <c r="M209" s="261"/>
      <c r="N209" s="262"/>
      <c r="O209" s="92"/>
      <c r="P209" s="92"/>
      <c r="Q209" s="92"/>
      <c r="R209" s="92"/>
      <c r="S209" s="92"/>
      <c r="T209" s="93"/>
      <c r="U209" s="39"/>
      <c r="V209" s="39"/>
      <c r="W209" s="39"/>
      <c r="X209" s="39"/>
      <c r="Y209" s="39"/>
      <c r="Z209" s="39"/>
      <c r="AA209" s="39"/>
      <c r="AB209" s="39"/>
      <c r="AC209" s="39"/>
      <c r="AD209" s="39"/>
      <c r="AE209" s="39"/>
      <c r="AT209" s="18" t="s">
        <v>158</v>
      </c>
      <c r="AU209" s="18" t="s">
        <v>85</v>
      </c>
    </row>
    <row r="210" s="2" customFormat="1">
      <c r="A210" s="39"/>
      <c r="B210" s="40"/>
      <c r="C210" s="41"/>
      <c r="D210" s="259" t="s">
        <v>160</v>
      </c>
      <c r="E210" s="41"/>
      <c r="F210" s="263" t="s">
        <v>254</v>
      </c>
      <c r="G210" s="41"/>
      <c r="H210" s="41"/>
      <c r="I210" s="157"/>
      <c r="J210" s="41"/>
      <c r="K210" s="41"/>
      <c r="L210" s="45"/>
      <c r="M210" s="261"/>
      <c r="N210" s="262"/>
      <c r="O210" s="92"/>
      <c r="P210" s="92"/>
      <c r="Q210" s="92"/>
      <c r="R210" s="92"/>
      <c r="S210" s="92"/>
      <c r="T210" s="93"/>
      <c r="U210" s="39"/>
      <c r="V210" s="39"/>
      <c r="W210" s="39"/>
      <c r="X210" s="39"/>
      <c r="Y210" s="39"/>
      <c r="Z210" s="39"/>
      <c r="AA210" s="39"/>
      <c r="AB210" s="39"/>
      <c r="AC210" s="39"/>
      <c r="AD210" s="39"/>
      <c r="AE210" s="39"/>
      <c r="AT210" s="18" t="s">
        <v>160</v>
      </c>
      <c r="AU210" s="18" t="s">
        <v>85</v>
      </c>
    </row>
    <row r="211" s="13" customFormat="1">
      <c r="A211" s="13"/>
      <c r="B211" s="264"/>
      <c r="C211" s="265"/>
      <c r="D211" s="259" t="s">
        <v>162</v>
      </c>
      <c r="E211" s="266" t="s">
        <v>1</v>
      </c>
      <c r="F211" s="267" t="s">
        <v>255</v>
      </c>
      <c r="G211" s="265"/>
      <c r="H211" s="266" t="s">
        <v>1</v>
      </c>
      <c r="I211" s="268"/>
      <c r="J211" s="265"/>
      <c r="K211" s="265"/>
      <c r="L211" s="269"/>
      <c r="M211" s="270"/>
      <c r="N211" s="271"/>
      <c r="O211" s="271"/>
      <c r="P211" s="271"/>
      <c r="Q211" s="271"/>
      <c r="R211" s="271"/>
      <c r="S211" s="271"/>
      <c r="T211" s="272"/>
      <c r="U211" s="13"/>
      <c r="V211" s="13"/>
      <c r="W211" s="13"/>
      <c r="X211" s="13"/>
      <c r="Y211" s="13"/>
      <c r="Z211" s="13"/>
      <c r="AA211" s="13"/>
      <c r="AB211" s="13"/>
      <c r="AC211" s="13"/>
      <c r="AD211" s="13"/>
      <c r="AE211" s="13"/>
      <c r="AT211" s="273" t="s">
        <v>162</v>
      </c>
      <c r="AU211" s="273" t="s">
        <v>85</v>
      </c>
      <c r="AV211" s="13" t="s">
        <v>21</v>
      </c>
      <c r="AW211" s="13" t="s">
        <v>34</v>
      </c>
      <c r="AX211" s="13" t="s">
        <v>77</v>
      </c>
      <c r="AY211" s="273" t="s">
        <v>149</v>
      </c>
    </row>
    <row r="212" s="14" customFormat="1">
      <c r="A212" s="14"/>
      <c r="B212" s="274"/>
      <c r="C212" s="275"/>
      <c r="D212" s="259" t="s">
        <v>162</v>
      </c>
      <c r="E212" s="276" t="s">
        <v>1</v>
      </c>
      <c r="F212" s="277" t="s">
        <v>256</v>
      </c>
      <c r="G212" s="275"/>
      <c r="H212" s="278">
        <v>101.217</v>
      </c>
      <c r="I212" s="279"/>
      <c r="J212" s="275"/>
      <c r="K212" s="275"/>
      <c r="L212" s="280"/>
      <c r="M212" s="281"/>
      <c r="N212" s="282"/>
      <c r="O212" s="282"/>
      <c r="P212" s="282"/>
      <c r="Q212" s="282"/>
      <c r="R212" s="282"/>
      <c r="S212" s="282"/>
      <c r="T212" s="283"/>
      <c r="U212" s="14"/>
      <c r="V212" s="14"/>
      <c r="W212" s="14"/>
      <c r="X212" s="14"/>
      <c r="Y212" s="14"/>
      <c r="Z212" s="14"/>
      <c r="AA212" s="14"/>
      <c r="AB212" s="14"/>
      <c r="AC212" s="14"/>
      <c r="AD212" s="14"/>
      <c r="AE212" s="14"/>
      <c r="AT212" s="284" t="s">
        <v>162</v>
      </c>
      <c r="AU212" s="284" t="s">
        <v>85</v>
      </c>
      <c r="AV212" s="14" t="s">
        <v>85</v>
      </c>
      <c r="AW212" s="14" t="s">
        <v>34</v>
      </c>
      <c r="AX212" s="14" t="s">
        <v>21</v>
      </c>
      <c r="AY212" s="284" t="s">
        <v>149</v>
      </c>
    </row>
    <row r="213" s="2" customFormat="1" ht="33" customHeight="1">
      <c r="A213" s="39"/>
      <c r="B213" s="40"/>
      <c r="C213" s="246" t="s">
        <v>257</v>
      </c>
      <c r="D213" s="246" t="s">
        <v>151</v>
      </c>
      <c r="E213" s="247" t="s">
        <v>258</v>
      </c>
      <c r="F213" s="248" t="s">
        <v>259</v>
      </c>
      <c r="G213" s="249" t="s">
        <v>169</v>
      </c>
      <c r="H213" s="250">
        <v>506.08499999999998</v>
      </c>
      <c r="I213" s="251"/>
      <c r="J213" s="252">
        <f>ROUND(I213*H213,2)</f>
        <v>0</v>
      </c>
      <c r="K213" s="248" t="s">
        <v>155</v>
      </c>
      <c r="L213" s="45"/>
      <c r="M213" s="253" t="s">
        <v>1</v>
      </c>
      <c r="N213" s="254" t="s">
        <v>42</v>
      </c>
      <c r="O213" s="92"/>
      <c r="P213" s="255">
        <f>O213*H213</f>
        <v>0</v>
      </c>
      <c r="Q213" s="255">
        <v>0</v>
      </c>
      <c r="R213" s="255">
        <f>Q213*H213</f>
        <v>0</v>
      </c>
      <c r="S213" s="255">
        <v>0</v>
      </c>
      <c r="T213" s="256">
        <f>S213*H213</f>
        <v>0</v>
      </c>
      <c r="U213" s="39"/>
      <c r="V213" s="39"/>
      <c r="W213" s="39"/>
      <c r="X213" s="39"/>
      <c r="Y213" s="39"/>
      <c r="Z213" s="39"/>
      <c r="AA213" s="39"/>
      <c r="AB213" s="39"/>
      <c r="AC213" s="39"/>
      <c r="AD213" s="39"/>
      <c r="AE213" s="39"/>
      <c r="AR213" s="257" t="s">
        <v>156</v>
      </c>
      <c r="AT213" s="257" t="s">
        <v>151</v>
      </c>
      <c r="AU213" s="257" t="s">
        <v>85</v>
      </c>
      <c r="AY213" s="18" t="s">
        <v>149</v>
      </c>
      <c r="BE213" s="258">
        <f>IF(N213="základní",J213,0)</f>
        <v>0</v>
      </c>
      <c r="BF213" s="258">
        <f>IF(N213="snížená",J213,0)</f>
        <v>0</v>
      </c>
      <c r="BG213" s="258">
        <f>IF(N213="zákl. přenesená",J213,0)</f>
        <v>0</v>
      </c>
      <c r="BH213" s="258">
        <f>IF(N213="sníž. přenesená",J213,0)</f>
        <v>0</v>
      </c>
      <c r="BI213" s="258">
        <f>IF(N213="nulová",J213,0)</f>
        <v>0</v>
      </c>
      <c r="BJ213" s="18" t="s">
        <v>21</v>
      </c>
      <c r="BK213" s="258">
        <f>ROUND(I213*H213,2)</f>
        <v>0</v>
      </c>
      <c r="BL213" s="18" t="s">
        <v>156</v>
      </c>
      <c r="BM213" s="257" t="s">
        <v>260</v>
      </c>
    </row>
    <row r="214" s="2" customFormat="1">
      <c r="A214" s="39"/>
      <c r="B214" s="40"/>
      <c r="C214" s="41"/>
      <c r="D214" s="259" t="s">
        <v>158</v>
      </c>
      <c r="E214" s="41"/>
      <c r="F214" s="260" t="s">
        <v>261</v>
      </c>
      <c r="G214" s="41"/>
      <c r="H214" s="41"/>
      <c r="I214" s="157"/>
      <c r="J214" s="41"/>
      <c r="K214" s="41"/>
      <c r="L214" s="45"/>
      <c r="M214" s="261"/>
      <c r="N214" s="262"/>
      <c r="O214" s="92"/>
      <c r="P214" s="92"/>
      <c r="Q214" s="92"/>
      <c r="R214" s="92"/>
      <c r="S214" s="92"/>
      <c r="T214" s="93"/>
      <c r="U214" s="39"/>
      <c r="V214" s="39"/>
      <c r="W214" s="39"/>
      <c r="X214" s="39"/>
      <c r="Y214" s="39"/>
      <c r="Z214" s="39"/>
      <c r="AA214" s="39"/>
      <c r="AB214" s="39"/>
      <c r="AC214" s="39"/>
      <c r="AD214" s="39"/>
      <c r="AE214" s="39"/>
      <c r="AT214" s="18" t="s">
        <v>158</v>
      </c>
      <c r="AU214" s="18" t="s">
        <v>85</v>
      </c>
    </row>
    <row r="215" s="2" customFormat="1">
      <c r="A215" s="39"/>
      <c r="B215" s="40"/>
      <c r="C215" s="41"/>
      <c r="D215" s="259" t="s">
        <v>160</v>
      </c>
      <c r="E215" s="41"/>
      <c r="F215" s="263" t="s">
        <v>254</v>
      </c>
      <c r="G215" s="41"/>
      <c r="H215" s="41"/>
      <c r="I215" s="157"/>
      <c r="J215" s="41"/>
      <c r="K215" s="41"/>
      <c r="L215" s="45"/>
      <c r="M215" s="261"/>
      <c r="N215" s="262"/>
      <c r="O215" s="92"/>
      <c r="P215" s="92"/>
      <c r="Q215" s="92"/>
      <c r="R215" s="92"/>
      <c r="S215" s="92"/>
      <c r="T215" s="93"/>
      <c r="U215" s="39"/>
      <c r="V215" s="39"/>
      <c r="W215" s="39"/>
      <c r="X215" s="39"/>
      <c r="Y215" s="39"/>
      <c r="Z215" s="39"/>
      <c r="AA215" s="39"/>
      <c r="AB215" s="39"/>
      <c r="AC215" s="39"/>
      <c r="AD215" s="39"/>
      <c r="AE215" s="39"/>
      <c r="AT215" s="18" t="s">
        <v>160</v>
      </c>
      <c r="AU215" s="18" t="s">
        <v>85</v>
      </c>
    </row>
    <row r="216" s="2" customFormat="1">
      <c r="A216" s="39"/>
      <c r="B216" s="40"/>
      <c r="C216" s="41"/>
      <c r="D216" s="259" t="s">
        <v>180</v>
      </c>
      <c r="E216" s="41"/>
      <c r="F216" s="263" t="s">
        <v>262</v>
      </c>
      <c r="G216" s="41"/>
      <c r="H216" s="41"/>
      <c r="I216" s="157"/>
      <c r="J216" s="41"/>
      <c r="K216" s="41"/>
      <c r="L216" s="45"/>
      <c r="M216" s="261"/>
      <c r="N216" s="262"/>
      <c r="O216" s="92"/>
      <c r="P216" s="92"/>
      <c r="Q216" s="92"/>
      <c r="R216" s="92"/>
      <c r="S216" s="92"/>
      <c r="T216" s="93"/>
      <c r="U216" s="39"/>
      <c r="V216" s="39"/>
      <c r="W216" s="39"/>
      <c r="X216" s="39"/>
      <c r="Y216" s="39"/>
      <c r="Z216" s="39"/>
      <c r="AA216" s="39"/>
      <c r="AB216" s="39"/>
      <c r="AC216" s="39"/>
      <c r="AD216" s="39"/>
      <c r="AE216" s="39"/>
      <c r="AT216" s="18" t="s">
        <v>180</v>
      </c>
      <c r="AU216" s="18" t="s">
        <v>85</v>
      </c>
    </row>
    <row r="217" s="14" customFormat="1">
      <c r="A217" s="14"/>
      <c r="B217" s="274"/>
      <c r="C217" s="275"/>
      <c r="D217" s="259" t="s">
        <v>162</v>
      </c>
      <c r="E217" s="276" t="s">
        <v>1</v>
      </c>
      <c r="F217" s="277" t="s">
        <v>263</v>
      </c>
      <c r="G217" s="275"/>
      <c r="H217" s="278">
        <v>506.08499999999998</v>
      </c>
      <c r="I217" s="279"/>
      <c r="J217" s="275"/>
      <c r="K217" s="275"/>
      <c r="L217" s="280"/>
      <c r="M217" s="281"/>
      <c r="N217" s="282"/>
      <c r="O217" s="282"/>
      <c r="P217" s="282"/>
      <c r="Q217" s="282"/>
      <c r="R217" s="282"/>
      <c r="S217" s="282"/>
      <c r="T217" s="283"/>
      <c r="U217" s="14"/>
      <c r="V217" s="14"/>
      <c r="W217" s="14"/>
      <c r="X217" s="14"/>
      <c r="Y217" s="14"/>
      <c r="Z217" s="14"/>
      <c r="AA217" s="14"/>
      <c r="AB217" s="14"/>
      <c r="AC217" s="14"/>
      <c r="AD217" s="14"/>
      <c r="AE217" s="14"/>
      <c r="AT217" s="284" t="s">
        <v>162</v>
      </c>
      <c r="AU217" s="284" t="s">
        <v>85</v>
      </c>
      <c r="AV217" s="14" t="s">
        <v>85</v>
      </c>
      <c r="AW217" s="14" t="s">
        <v>34</v>
      </c>
      <c r="AX217" s="14" t="s">
        <v>21</v>
      </c>
      <c r="AY217" s="284" t="s">
        <v>149</v>
      </c>
    </row>
    <row r="218" s="2" customFormat="1" ht="21.75" customHeight="1">
      <c r="A218" s="39"/>
      <c r="B218" s="40"/>
      <c r="C218" s="246" t="s">
        <v>264</v>
      </c>
      <c r="D218" s="246" t="s">
        <v>151</v>
      </c>
      <c r="E218" s="247" t="s">
        <v>265</v>
      </c>
      <c r="F218" s="248" t="s">
        <v>266</v>
      </c>
      <c r="G218" s="249" t="s">
        <v>169</v>
      </c>
      <c r="H218" s="250">
        <v>101.217</v>
      </c>
      <c r="I218" s="251"/>
      <c r="J218" s="252">
        <f>ROUND(I218*H218,2)</f>
        <v>0</v>
      </c>
      <c r="K218" s="248" t="s">
        <v>155</v>
      </c>
      <c r="L218" s="45"/>
      <c r="M218" s="253" t="s">
        <v>1</v>
      </c>
      <c r="N218" s="254" t="s">
        <v>42</v>
      </c>
      <c r="O218" s="92"/>
      <c r="P218" s="255">
        <f>O218*H218</f>
        <v>0</v>
      </c>
      <c r="Q218" s="255">
        <v>0</v>
      </c>
      <c r="R218" s="255">
        <f>Q218*H218</f>
        <v>0</v>
      </c>
      <c r="S218" s="255">
        <v>0</v>
      </c>
      <c r="T218" s="256">
        <f>S218*H218</f>
        <v>0</v>
      </c>
      <c r="U218" s="39"/>
      <c r="V218" s="39"/>
      <c r="W218" s="39"/>
      <c r="X218" s="39"/>
      <c r="Y218" s="39"/>
      <c r="Z218" s="39"/>
      <c r="AA218" s="39"/>
      <c r="AB218" s="39"/>
      <c r="AC218" s="39"/>
      <c r="AD218" s="39"/>
      <c r="AE218" s="39"/>
      <c r="AR218" s="257" t="s">
        <v>156</v>
      </c>
      <c r="AT218" s="257" t="s">
        <v>151</v>
      </c>
      <c r="AU218" s="257" t="s">
        <v>85</v>
      </c>
      <c r="AY218" s="18" t="s">
        <v>149</v>
      </c>
      <c r="BE218" s="258">
        <f>IF(N218="základní",J218,0)</f>
        <v>0</v>
      </c>
      <c r="BF218" s="258">
        <f>IF(N218="snížená",J218,0)</f>
        <v>0</v>
      </c>
      <c r="BG218" s="258">
        <f>IF(N218="zákl. přenesená",J218,0)</f>
        <v>0</v>
      </c>
      <c r="BH218" s="258">
        <f>IF(N218="sníž. přenesená",J218,0)</f>
        <v>0</v>
      </c>
      <c r="BI218" s="258">
        <f>IF(N218="nulová",J218,0)</f>
        <v>0</v>
      </c>
      <c r="BJ218" s="18" t="s">
        <v>21</v>
      </c>
      <c r="BK218" s="258">
        <f>ROUND(I218*H218,2)</f>
        <v>0</v>
      </c>
      <c r="BL218" s="18" t="s">
        <v>156</v>
      </c>
      <c r="BM218" s="257" t="s">
        <v>267</v>
      </c>
    </row>
    <row r="219" s="2" customFormat="1">
      <c r="A219" s="39"/>
      <c r="B219" s="40"/>
      <c r="C219" s="41"/>
      <c r="D219" s="259" t="s">
        <v>158</v>
      </c>
      <c r="E219" s="41"/>
      <c r="F219" s="260" t="s">
        <v>268</v>
      </c>
      <c r="G219" s="41"/>
      <c r="H219" s="41"/>
      <c r="I219" s="157"/>
      <c r="J219" s="41"/>
      <c r="K219" s="41"/>
      <c r="L219" s="45"/>
      <c r="M219" s="261"/>
      <c r="N219" s="262"/>
      <c r="O219" s="92"/>
      <c r="P219" s="92"/>
      <c r="Q219" s="92"/>
      <c r="R219" s="92"/>
      <c r="S219" s="92"/>
      <c r="T219" s="93"/>
      <c r="U219" s="39"/>
      <c r="V219" s="39"/>
      <c r="W219" s="39"/>
      <c r="X219" s="39"/>
      <c r="Y219" s="39"/>
      <c r="Z219" s="39"/>
      <c r="AA219" s="39"/>
      <c r="AB219" s="39"/>
      <c r="AC219" s="39"/>
      <c r="AD219" s="39"/>
      <c r="AE219" s="39"/>
      <c r="AT219" s="18" t="s">
        <v>158</v>
      </c>
      <c r="AU219" s="18" t="s">
        <v>85</v>
      </c>
    </row>
    <row r="220" s="2" customFormat="1">
      <c r="A220" s="39"/>
      <c r="B220" s="40"/>
      <c r="C220" s="41"/>
      <c r="D220" s="259" t="s">
        <v>160</v>
      </c>
      <c r="E220" s="41"/>
      <c r="F220" s="263" t="s">
        <v>269</v>
      </c>
      <c r="G220" s="41"/>
      <c r="H220" s="41"/>
      <c r="I220" s="157"/>
      <c r="J220" s="41"/>
      <c r="K220" s="41"/>
      <c r="L220" s="45"/>
      <c r="M220" s="261"/>
      <c r="N220" s="262"/>
      <c r="O220" s="92"/>
      <c r="P220" s="92"/>
      <c r="Q220" s="92"/>
      <c r="R220" s="92"/>
      <c r="S220" s="92"/>
      <c r="T220" s="93"/>
      <c r="U220" s="39"/>
      <c r="V220" s="39"/>
      <c r="W220" s="39"/>
      <c r="X220" s="39"/>
      <c r="Y220" s="39"/>
      <c r="Z220" s="39"/>
      <c r="AA220" s="39"/>
      <c r="AB220" s="39"/>
      <c r="AC220" s="39"/>
      <c r="AD220" s="39"/>
      <c r="AE220" s="39"/>
      <c r="AT220" s="18" t="s">
        <v>160</v>
      </c>
      <c r="AU220" s="18" t="s">
        <v>85</v>
      </c>
    </row>
    <row r="221" s="2" customFormat="1">
      <c r="A221" s="39"/>
      <c r="B221" s="40"/>
      <c r="C221" s="41"/>
      <c r="D221" s="259" t="s">
        <v>180</v>
      </c>
      <c r="E221" s="41"/>
      <c r="F221" s="263" t="s">
        <v>270</v>
      </c>
      <c r="G221" s="41"/>
      <c r="H221" s="41"/>
      <c r="I221" s="157"/>
      <c r="J221" s="41"/>
      <c r="K221" s="41"/>
      <c r="L221" s="45"/>
      <c r="M221" s="261"/>
      <c r="N221" s="262"/>
      <c r="O221" s="92"/>
      <c r="P221" s="92"/>
      <c r="Q221" s="92"/>
      <c r="R221" s="92"/>
      <c r="S221" s="92"/>
      <c r="T221" s="93"/>
      <c r="U221" s="39"/>
      <c r="V221" s="39"/>
      <c r="W221" s="39"/>
      <c r="X221" s="39"/>
      <c r="Y221" s="39"/>
      <c r="Z221" s="39"/>
      <c r="AA221" s="39"/>
      <c r="AB221" s="39"/>
      <c r="AC221" s="39"/>
      <c r="AD221" s="39"/>
      <c r="AE221" s="39"/>
      <c r="AT221" s="18" t="s">
        <v>180</v>
      </c>
      <c r="AU221" s="18" t="s">
        <v>85</v>
      </c>
    </row>
    <row r="222" s="13" customFormat="1">
      <c r="A222" s="13"/>
      <c r="B222" s="264"/>
      <c r="C222" s="265"/>
      <c r="D222" s="259" t="s">
        <v>162</v>
      </c>
      <c r="E222" s="266" t="s">
        <v>1</v>
      </c>
      <c r="F222" s="267" t="s">
        <v>271</v>
      </c>
      <c r="G222" s="265"/>
      <c r="H222" s="266" t="s">
        <v>1</v>
      </c>
      <c r="I222" s="268"/>
      <c r="J222" s="265"/>
      <c r="K222" s="265"/>
      <c r="L222" s="269"/>
      <c r="M222" s="270"/>
      <c r="N222" s="271"/>
      <c r="O222" s="271"/>
      <c r="P222" s="271"/>
      <c r="Q222" s="271"/>
      <c r="R222" s="271"/>
      <c r="S222" s="271"/>
      <c r="T222" s="272"/>
      <c r="U222" s="13"/>
      <c r="V222" s="13"/>
      <c r="W222" s="13"/>
      <c r="X222" s="13"/>
      <c r="Y222" s="13"/>
      <c r="Z222" s="13"/>
      <c r="AA222" s="13"/>
      <c r="AB222" s="13"/>
      <c r="AC222" s="13"/>
      <c r="AD222" s="13"/>
      <c r="AE222" s="13"/>
      <c r="AT222" s="273" t="s">
        <v>162</v>
      </c>
      <c r="AU222" s="273" t="s">
        <v>85</v>
      </c>
      <c r="AV222" s="13" t="s">
        <v>21</v>
      </c>
      <c r="AW222" s="13" t="s">
        <v>34</v>
      </c>
      <c r="AX222" s="13" t="s">
        <v>77</v>
      </c>
      <c r="AY222" s="273" t="s">
        <v>149</v>
      </c>
    </row>
    <row r="223" s="14" customFormat="1">
      <c r="A223" s="14"/>
      <c r="B223" s="274"/>
      <c r="C223" s="275"/>
      <c r="D223" s="259" t="s">
        <v>162</v>
      </c>
      <c r="E223" s="276" t="s">
        <v>1</v>
      </c>
      <c r="F223" s="277" t="s">
        <v>256</v>
      </c>
      <c r="G223" s="275"/>
      <c r="H223" s="278">
        <v>101.217</v>
      </c>
      <c r="I223" s="279"/>
      <c r="J223" s="275"/>
      <c r="K223" s="275"/>
      <c r="L223" s="280"/>
      <c r="M223" s="281"/>
      <c r="N223" s="282"/>
      <c r="O223" s="282"/>
      <c r="P223" s="282"/>
      <c r="Q223" s="282"/>
      <c r="R223" s="282"/>
      <c r="S223" s="282"/>
      <c r="T223" s="283"/>
      <c r="U223" s="14"/>
      <c r="V223" s="14"/>
      <c r="W223" s="14"/>
      <c r="X223" s="14"/>
      <c r="Y223" s="14"/>
      <c r="Z223" s="14"/>
      <c r="AA223" s="14"/>
      <c r="AB223" s="14"/>
      <c r="AC223" s="14"/>
      <c r="AD223" s="14"/>
      <c r="AE223" s="14"/>
      <c r="AT223" s="284" t="s">
        <v>162</v>
      </c>
      <c r="AU223" s="284" t="s">
        <v>85</v>
      </c>
      <c r="AV223" s="14" t="s">
        <v>85</v>
      </c>
      <c r="AW223" s="14" t="s">
        <v>34</v>
      </c>
      <c r="AX223" s="14" t="s">
        <v>21</v>
      </c>
      <c r="AY223" s="284" t="s">
        <v>149</v>
      </c>
    </row>
    <row r="224" s="2" customFormat="1" ht="21.75" customHeight="1">
      <c r="A224" s="39"/>
      <c r="B224" s="40"/>
      <c r="C224" s="246" t="s">
        <v>272</v>
      </c>
      <c r="D224" s="246" t="s">
        <v>151</v>
      </c>
      <c r="E224" s="247" t="s">
        <v>273</v>
      </c>
      <c r="F224" s="248" t="s">
        <v>274</v>
      </c>
      <c r="G224" s="249" t="s">
        <v>243</v>
      </c>
      <c r="H224" s="250">
        <v>202.434</v>
      </c>
      <c r="I224" s="251"/>
      <c r="J224" s="252">
        <f>ROUND(I224*H224,2)</f>
        <v>0</v>
      </c>
      <c r="K224" s="248" t="s">
        <v>155</v>
      </c>
      <c r="L224" s="45"/>
      <c r="M224" s="253" t="s">
        <v>1</v>
      </c>
      <c r="N224" s="254" t="s">
        <v>42</v>
      </c>
      <c r="O224" s="92"/>
      <c r="P224" s="255">
        <f>O224*H224</f>
        <v>0</v>
      </c>
      <c r="Q224" s="255">
        <v>0</v>
      </c>
      <c r="R224" s="255">
        <f>Q224*H224</f>
        <v>0</v>
      </c>
      <c r="S224" s="255">
        <v>0</v>
      </c>
      <c r="T224" s="256">
        <f>S224*H224</f>
        <v>0</v>
      </c>
      <c r="U224" s="39"/>
      <c r="V224" s="39"/>
      <c r="W224" s="39"/>
      <c r="X224" s="39"/>
      <c r="Y224" s="39"/>
      <c r="Z224" s="39"/>
      <c r="AA224" s="39"/>
      <c r="AB224" s="39"/>
      <c r="AC224" s="39"/>
      <c r="AD224" s="39"/>
      <c r="AE224" s="39"/>
      <c r="AR224" s="257" t="s">
        <v>156</v>
      </c>
      <c r="AT224" s="257" t="s">
        <v>151</v>
      </c>
      <c r="AU224" s="257" t="s">
        <v>85</v>
      </c>
      <c r="AY224" s="18" t="s">
        <v>149</v>
      </c>
      <c r="BE224" s="258">
        <f>IF(N224="základní",J224,0)</f>
        <v>0</v>
      </c>
      <c r="BF224" s="258">
        <f>IF(N224="snížená",J224,0)</f>
        <v>0</v>
      </c>
      <c r="BG224" s="258">
        <f>IF(N224="zákl. přenesená",J224,0)</f>
        <v>0</v>
      </c>
      <c r="BH224" s="258">
        <f>IF(N224="sníž. přenesená",J224,0)</f>
        <v>0</v>
      </c>
      <c r="BI224" s="258">
        <f>IF(N224="nulová",J224,0)</f>
        <v>0</v>
      </c>
      <c r="BJ224" s="18" t="s">
        <v>21</v>
      </c>
      <c r="BK224" s="258">
        <f>ROUND(I224*H224,2)</f>
        <v>0</v>
      </c>
      <c r="BL224" s="18" t="s">
        <v>156</v>
      </c>
      <c r="BM224" s="257" t="s">
        <v>275</v>
      </c>
    </row>
    <row r="225" s="2" customFormat="1">
      <c r="A225" s="39"/>
      <c r="B225" s="40"/>
      <c r="C225" s="41"/>
      <c r="D225" s="259" t="s">
        <v>158</v>
      </c>
      <c r="E225" s="41"/>
      <c r="F225" s="260" t="s">
        <v>276</v>
      </c>
      <c r="G225" s="41"/>
      <c r="H225" s="41"/>
      <c r="I225" s="157"/>
      <c r="J225" s="41"/>
      <c r="K225" s="41"/>
      <c r="L225" s="45"/>
      <c r="M225" s="261"/>
      <c r="N225" s="262"/>
      <c r="O225" s="92"/>
      <c r="P225" s="92"/>
      <c r="Q225" s="92"/>
      <c r="R225" s="92"/>
      <c r="S225" s="92"/>
      <c r="T225" s="93"/>
      <c r="U225" s="39"/>
      <c r="V225" s="39"/>
      <c r="W225" s="39"/>
      <c r="X225" s="39"/>
      <c r="Y225" s="39"/>
      <c r="Z225" s="39"/>
      <c r="AA225" s="39"/>
      <c r="AB225" s="39"/>
      <c r="AC225" s="39"/>
      <c r="AD225" s="39"/>
      <c r="AE225" s="39"/>
      <c r="AT225" s="18" t="s">
        <v>158</v>
      </c>
      <c r="AU225" s="18" t="s">
        <v>85</v>
      </c>
    </row>
    <row r="226" s="14" customFormat="1">
      <c r="A226" s="14"/>
      <c r="B226" s="274"/>
      <c r="C226" s="275"/>
      <c r="D226" s="259" t="s">
        <v>162</v>
      </c>
      <c r="E226" s="276" t="s">
        <v>1</v>
      </c>
      <c r="F226" s="277" t="s">
        <v>247</v>
      </c>
      <c r="G226" s="275"/>
      <c r="H226" s="278">
        <v>202.434</v>
      </c>
      <c r="I226" s="279"/>
      <c r="J226" s="275"/>
      <c r="K226" s="275"/>
      <c r="L226" s="280"/>
      <c r="M226" s="281"/>
      <c r="N226" s="282"/>
      <c r="O226" s="282"/>
      <c r="P226" s="282"/>
      <c r="Q226" s="282"/>
      <c r="R226" s="282"/>
      <c r="S226" s="282"/>
      <c r="T226" s="283"/>
      <c r="U226" s="14"/>
      <c r="V226" s="14"/>
      <c r="W226" s="14"/>
      <c r="X226" s="14"/>
      <c r="Y226" s="14"/>
      <c r="Z226" s="14"/>
      <c r="AA226" s="14"/>
      <c r="AB226" s="14"/>
      <c r="AC226" s="14"/>
      <c r="AD226" s="14"/>
      <c r="AE226" s="14"/>
      <c r="AT226" s="284" t="s">
        <v>162</v>
      </c>
      <c r="AU226" s="284" t="s">
        <v>85</v>
      </c>
      <c r="AV226" s="14" t="s">
        <v>85</v>
      </c>
      <c r="AW226" s="14" t="s">
        <v>34</v>
      </c>
      <c r="AX226" s="14" t="s">
        <v>21</v>
      </c>
      <c r="AY226" s="284" t="s">
        <v>149</v>
      </c>
    </row>
    <row r="227" s="2" customFormat="1" ht="21.75" customHeight="1">
      <c r="A227" s="39"/>
      <c r="B227" s="40"/>
      <c r="C227" s="246" t="s">
        <v>277</v>
      </c>
      <c r="D227" s="246" t="s">
        <v>151</v>
      </c>
      <c r="E227" s="247" t="s">
        <v>278</v>
      </c>
      <c r="F227" s="248" t="s">
        <v>279</v>
      </c>
      <c r="G227" s="249" t="s">
        <v>169</v>
      </c>
      <c r="H227" s="250">
        <v>139.30500000000001</v>
      </c>
      <c r="I227" s="251"/>
      <c r="J227" s="252">
        <f>ROUND(I227*H227,2)</f>
        <v>0</v>
      </c>
      <c r="K227" s="248" t="s">
        <v>155</v>
      </c>
      <c r="L227" s="45"/>
      <c r="M227" s="253" t="s">
        <v>1</v>
      </c>
      <c r="N227" s="254" t="s">
        <v>42</v>
      </c>
      <c r="O227" s="92"/>
      <c r="P227" s="255">
        <f>O227*H227</f>
        <v>0</v>
      </c>
      <c r="Q227" s="255">
        <v>0</v>
      </c>
      <c r="R227" s="255">
        <f>Q227*H227</f>
        <v>0</v>
      </c>
      <c r="S227" s="255">
        <v>0</v>
      </c>
      <c r="T227" s="256">
        <f>S227*H227</f>
        <v>0</v>
      </c>
      <c r="U227" s="39"/>
      <c r="V227" s="39"/>
      <c r="W227" s="39"/>
      <c r="X227" s="39"/>
      <c r="Y227" s="39"/>
      <c r="Z227" s="39"/>
      <c r="AA227" s="39"/>
      <c r="AB227" s="39"/>
      <c r="AC227" s="39"/>
      <c r="AD227" s="39"/>
      <c r="AE227" s="39"/>
      <c r="AR227" s="257" t="s">
        <v>156</v>
      </c>
      <c r="AT227" s="257" t="s">
        <v>151</v>
      </c>
      <c r="AU227" s="257" t="s">
        <v>85</v>
      </c>
      <c r="AY227" s="18" t="s">
        <v>149</v>
      </c>
      <c r="BE227" s="258">
        <f>IF(N227="základní",J227,0)</f>
        <v>0</v>
      </c>
      <c r="BF227" s="258">
        <f>IF(N227="snížená",J227,0)</f>
        <v>0</v>
      </c>
      <c r="BG227" s="258">
        <f>IF(N227="zákl. přenesená",J227,0)</f>
        <v>0</v>
      </c>
      <c r="BH227" s="258">
        <f>IF(N227="sníž. přenesená",J227,0)</f>
        <v>0</v>
      </c>
      <c r="BI227" s="258">
        <f>IF(N227="nulová",J227,0)</f>
        <v>0</v>
      </c>
      <c r="BJ227" s="18" t="s">
        <v>21</v>
      </c>
      <c r="BK227" s="258">
        <f>ROUND(I227*H227,2)</f>
        <v>0</v>
      </c>
      <c r="BL227" s="18" t="s">
        <v>156</v>
      </c>
      <c r="BM227" s="257" t="s">
        <v>280</v>
      </c>
    </row>
    <row r="228" s="2" customFormat="1">
      <c r="A228" s="39"/>
      <c r="B228" s="40"/>
      <c r="C228" s="41"/>
      <c r="D228" s="259" t="s">
        <v>158</v>
      </c>
      <c r="E228" s="41"/>
      <c r="F228" s="260" t="s">
        <v>281</v>
      </c>
      <c r="G228" s="41"/>
      <c r="H228" s="41"/>
      <c r="I228" s="157"/>
      <c r="J228" s="41"/>
      <c r="K228" s="41"/>
      <c r="L228" s="45"/>
      <c r="M228" s="261"/>
      <c r="N228" s="262"/>
      <c r="O228" s="92"/>
      <c r="P228" s="92"/>
      <c r="Q228" s="92"/>
      <c r="R228" s="92"/>
      <c r="S228" s="92"/>
      <c r="T228" s="93"/>
      <c r="U228" s="39"/>
      <c r="V228" s="39"/>
      <c r="W228" s="39"/>
      <c r="X228" s="39"/>
      <c r="Y228" s="39"/>
      <c r="Z228" s="39"/>
      <c r="AA228" s="39"/>
      <c r="AB228" s="39"/>
      <c r="AC228" s="39"/>
      <c r="AD228" s="39"/>
      <c r="AE228" s="39"/>
      <c r="AT228" s="18" t="s">
        <v>158</v>
      </c>
      <c r="AU228" s="18" t="s">
        <v>85</v>
      </c>
    </row>
    <row r="229" s="2" customFormat="1">
      <c r="A229" s="39"/>
      <c r="B229" s="40"/>
      <c r="C229" s="41"/>
      <c r="D229" s="259" t="s">
        <v>160</v>
      </c>
      <c r="E229" s="41"/>
      <c r="F229" s="263" t="s">
        <v>282</v>
      </c>
      <c r="G229" s="41"/>
      <c r="H229" s="41"/>
      <c r="I229" s="157"/>
      <c r="J229" s="41"/>
      <c r="K229" s="41"/>
      <c r="L229" s="45"/>
      <c r="M229" s="261"/>
      <c r="N229" s="262"/>
      <c r="O229" s="92"/>
      <c r="P229" s="92"/>
      <c r="Q229" s="92"/>
      <c r="R229" s="92"/>
      <c r="S229" s="92"/>
      <c r="T229" s="93"/>
      <c r="U229" s="39"/>
      <c r="V229" s="39"/>
      <c r="W229" s="39"/>
      <c r="X229" s="39"/>
      <c r="Y229" s="39"/>
      <c r="Z229" s="39"/>
      <c r="AA229" s="39"/>
      <c r="AB229" s="39"/>
      <c r="AC229" s="39"/>
      <c r="AD229" s="39"/>
      <c r="AE229" s="39"/>
      <c r="AT229" s="18" t="s">
        <v>160</v>
      </c>
      <c r="AU229" s="18" t="s">
        <v>85</v>
      </c>
    </row>
    <row r="230" s="2" customFormat="1">
      <c r="A230" s="39"/>
      <c r="B230" s="40"/>
      <c r="C230" s="41"/>
      <c r="D230" s="259" t="s">
        <v>180</v>
      </c>
      <c r="E230" s="41"/>
      <c r="F230" s="263" t="s">
        <v>283</v>
      </c>
      <c r="G230" s="41"/>
      <c r="H230" s="41"/>
      <c r="I230" s="157"/>
      <c r="J230" s="41"/>
      <c r="K230" s="41"/>
      <c r="L230" s="45"/>
      <c r="M230" s="261"/>
      <c r="N230" s="262"/>
      <c r="O230" s="92"/>
      <c r="P230" s="92"/>
      <c r="Q230" s="92"/>
      <c r="R230" s="92"/>
      <c r="S230" s="92"/>
      <c r="T230" s="93"/>
      <c r="U230" s="39"/>
      <c r="V230" s="39"/>
      <c r="W230" s="39"/>
      <c r="X230" s="39"/>
      <c r="Y230" s="39"/>
      <c r="Z230" s="39"/>
      <c r="AA230" s="39"/>
      <c r="AB230" s="39"/>
      <c r="AC230" s="39"/>
      <c r="AD230" s="39"/>
      <c r="AE230" s="39"/>
      <c r="AT230" s="18" t="s">
        <v>180</v>
      </c>
      <c r="AU230" s="18" t="s">
        <v>85</v>
      </c>
    </row>
    <row r="231" s="13" customFormat="1">
      <c r="A231" s="13"/>
      <c r="B231" s="264"/>
      <c r="C231" s="265"/>
      <c r="D231" s="259" t="s">
        <v>162</v>
      </c>
      <c r="E231" s="266" t="s">
        <v>1</v>
      </c>
      <c r="F231" s="267" t="s">
        <v>284</v>
      </c>
      <c r="G231" s="265"/>
      <c r="H231" s="266" t="s">
        <v>1</v>
      </c>
      <c r="I231" s="268"/>
      <c r="J231" s="265"/>
      <c r="K231" s="265"/>
      <c r="L231" s="269"/>
      <c r="M231" s="270"/>
      <c r="N231" s="271"/>
      <c r="O231" s="271"/>
      <c r="P231" s="271"/>
      <c r="Q231" s="271"/>
      <c r="R231" s="271"/>
      <c r="S231" s="271"/>
      <c r="T231" s="272"/>
      <c r="U231" s="13"/>
      <c r="V231" s="13"/>
      <c r="W231" s="13"/>
      <c r="X231" s="13"/>
      <c r="Y231" s="13"/>
      <c r="Z231" s="13"/>
      <c r="AA231" s="13"/>
      <c r="AB231" s="13"/>
      <c r="AC231" s="13"/>
      <c r="AD231" s="13"/>
      <c r="AE231" s="13"/>
      <c r="AT231" s="273" t="s">
        <v>162</v>
      </c>
      <c r="AU231" s="273" t="s">
        <v>85</v>
      </c>
      <c r="AV231" s="13" t="s">
        <v>21</v>
      </c>
      <c r="AW231" s="13" t="s">
        <v>34</v>
      </c>
      <c r="AX231" s="13" t="s">
        <v>77</v>
      </c>
      <c r="AY231" s="273" t="s">
        <v>149</v>
      </c>
    </row>
    <row r="232" s="14" customFormat="1">
      <c r="A232" s="14"/>
      <c r="B232" s="274"/>
      <c r="C232" s="275"/>
      <c r="D232" s="259" t="s">
        <v>162</v>
      </c>
      <c r="E232" s="276" t="s">
        <v>1</v>
      </c>
      <c r="F232" s="277" t="s">
        <v>285</v>
      </c>
      <c r="G232" s="275"/>
      <c r="H232" s="278">
        <v>139.30500000000001</v>
      </c>
      <c r="I232" s="279"/>
      <c r="J232" s="275"/>
      <c r="K232" s="275"/>
      <c r="L232" s="280"/>
      <c r="M232" s="281"/>
      <c r="N232" s="282"/>
      <c r="O232" s="282"/>
      <c r="P232" s="282"/>
      <c r="Q232" s="282"/>
      <c r="R232" s="282"/>
      <c r="S232" s="282"/>
      <c r="T232" s="283"/>
      <c r="U232" s="14"/>
      <c r="V232" s="14"/>
      <c r="W232" s="14"/>
      <c r="X232" s="14"/>
      <c r="Y232" s="14"/>
      <c r="Z232" s="14"/>
      <c r="AA232" s="14"/>
      <c r="AB232" s="14"/>
      <c r="AC232" s="14"/>
      <c r="AD232" s="14"/>
      <c r="AE232" s="14"/>
      <c r="AT232" s="284" t="s">
        <v>162</v>
      </c>
      <c r="AU232" s="284" t="s">
        <v>85</v>
      </c>
      <c r="AV232" s="14" t="s">
        <v>85</v>
      </c>
      <c r="AW232" s="14" t="s">
        <v>34</v>
      </c>
      <c r="AX232" s="14" t="s">
        <v>21</v>
      </c>
      <c r="AY232" s="284" t="s">
        <v>149</v>
      </c>
    </row>
    <row r="233" s="2" customFormat="1" ht="16.5" customHeight="1">
      <c r="A233" s="39"/>
      <c r="B233" s="40"/>
      <c r="C233" s="307" t="s">
        <v>8</v>
      </c>
      <c r="D233" s="307" t="s">
        <v>286</v>
      </c>
      <c r="E233" s="308" t="s">
        <v>287</v>
      </c>
      <c r="F233" s="309" t="s">
        <v>288</v>
      </c>
      <c r="G233" s="310" t="s">
        <v>243</v>
      </c>
      <c r="H233" s="311">
        <v>111.444</v>
      </c>
      <c r="I233" s="312"/>
      <c r="J233" s="313">
        <f>ROUND(I233*H233,2)</f>
        <v>0</v>
      </c>
      <c r="K233" s="309" t="s">
        <v>155</v>
      </c>
      <c r="L233" s="314"/>
      <c r="M233" s="315" t="s">
        <v>1</v>
      </c>
      <c r="N233" s="316" t="s">
        <v>42</v>
      </c>
      <c r="O233" s="92"/>
      <c r="P233" s="255">
        <f>O233*H233</f>
        <v>0</v>
      </c>
      <c r="Q233" s="255">
        <v>1</v>
      </c>
      <c r="R233" s="255">
        <f>Q233*H233</f>
        <v>111.444</v>
      </c>
      <c r="S233" s="255">
        <v>0</v>
      </c>
      <c r="T233" s="256">
        <f>S233*H233</f>
        <v>0</v>
      </c>
      <c r="U233" s="39"/>
      <c r="V233" s="39"/>
      <c r="W233" s="39"/>
      <c r="X233" s="39"/>
      <c r="Y233" s="39"/>
      <c r="Z233" s="39"/>
      <c r="AA233" s="39"/>
      <c r="AB233" s="39"/>
      <c r="AC233" s="39"/>
      <c r="AD233" s="39"/>
      <c r="AE233" s="39"/>
      <c r="AR233" s="257" t="s">
        <v>232</v>
      </c>
      <c r="AT233" s="257" t="s">
        <v>286</v>
      </c>
      <c r="AU233" s="257" t="s">
        <v>85</v>
      </c>
      <c r="AY233" s="18" t="s">
        <v>149</v>
      </c>
      <c r="BE233" s="258">
        <f>IF(N233="základní",J233,0)</f>
        <v>0</v>
      </c>
      <c r="BF233" s="258">
        <f>IF(N233="snížená",J233,0)</f>
        <v>0</v>
      </c>
      <c r="BG233" s="258">
        <f>IF(N233="zákl. přenesená",J233,0)</f>
        <v>0</v>
      </c>
      <c r="BH233" s="258">
        <f>IF(N233="sníž. přenesená",J233,0)</f>
        <v>0</v>
      </c>
      <c r="BI233" s="258">
        <f>IF(N233="nulová",J233,0)</f>
        <v>0</v>
      </c>
      <c r="BJ233" s="18" t="s">
        <v>21</v>
      </c>
      <c r="BK233" s="258">
        <f>ROUND(I233*H233,2)</f>
        <v>0</v>
      </c>
      <c r="BL233" s="18" t="s">
        <v>156</v>
      </c>
      <c r="BM233" s="257" t="s">
        <v>289</v>
      </c>
    </row>
    <row r="234" s="2" customFormat="1">
      <c r="A234" s="39"/>
      <c r="B234" s="40"/>
      <c r="C234" s="41"/>
      <c r="D234" s="259" t="s">
        <v>158</v>
      </c>
      <c r="E234" s="41"/>
      <c r="F234" s="260" t="s">
        <v>288</v>
      </c>
      <c r="G234" s="41"/>
      <c r="H234" s="41"/>
      <c r="I234" s="157"/>
      <c r="J234" s="41"/>
      <c r="K234" s="41"/>
      <c r="L234" s="45"/>
      <c r="M234" s="261"/>
      <c r="N234" s="262"/>
      <c r="O234" s="92"/>
      <c r="P234" s="92"/>
      <c r="Q234" s="92"/>
      <c r="R234" s="92"/>
      <c r="S234" s="92"/>
      <c r="T234" s="93"/>
      <c r="U234" s="39"/>
      <c r="V234" s="39"/>
      <c r="W234" s="39"/>
      <c r="X234" s="39"/>
      <c r="Y234" s="39"/>
      <c r="Z234" s="39"/>
      <c r="AA234" s="39"/>
      <c r="AB234" s="39"/>
      <c r="AC234" s="39"/>
      <c r="AD234" s="39"/>
      <c r="AE234" s="39"/>
      <c r="AT234" s="18" t="s">
        <v>158</v>
      </c>
      <c r="AU234" s="18" t="s">
        <v>85</v>
      </c>
    </row>
    <row r="235" s="13" customFormat="1">
      <c r="A235" s="13"/>
      <c r="B235" s="264"/>
      <c r="C235" s="265"/>
      <c r="D235" s="259" t="s">
        <v>162</v>
      </c>
      <c r="E235" s="266" t="s">
        <v>1</v>
      </c>
      <c r="F235" s="267" t="s">
        <v>290</v>
      </c>
      <c r="G235" s="265"/>
      <c r="H235" s="266" t="s">
        <v>1</v>
      </c>
      <c r="I235" s="268"/>
      <c r="J235" s="265"/>
      <c r="K235" s="265"/>
      <c r="L235" s="269"/>
      <c r="M235" s="270"/>
      <c r="N235" s="271"/>
      <c r="O235" s="271"/>
      <c r="P235" s="271"/>
      <c r="Q235" s="271"/>
      <c r="R235" s="271"/>
      <c r="S235" s="271"/>
      <c r="T235" s="272"/>
      <c r="U235" s="13"/>
      <c r="V235" s="13"/>
      <c r="W235" s="13"/>
      <c r="X235" s="13"/>
      <c r="Y235" s="13"/>
      <c r="Z235" s="13"/>
      <c r="AA235" s="13"/>
      <c r="AB235" s="13"/>
      <c r="AC235" s="13"/>
      <c r="AD235" s="13"/>
      <c r="AE235" s="13"/>
      <c r="AT235" s="273" t="s">
        <v>162</v>
      </c>
      <c r="AU235" s="273" t="s">
        <v>85</v>
      </c>
      <c r="AV235" s="13" t="s">
        <v>21</v>
      </c>
      <c r="AW235" s="13" t="s">
        <v>34</v>
      </c>
      <c r="AX235" s="13" t="s">
        <v>77</v>
      </c>
      <c r="AY235" s="273" t="s">
        <v>149</v>
      </c>
    </row>
    <row r="236" s="14" customFormat="1">
      <c r="A236" s="14"/>
      <c r="B236" s="274"/>
      <c r="C236" s="275"/>
      <c r="D236" s="259" t="s">
        <v>162</v>
      </c>
      <c r="E236" s="276" t="s">
        <v>1</v>
      </c>
      <c r="F236" s="277" t="s">
        <v>291</v>
      </c>
      <c r="G236" s="275"/>
      <c r="H236" s="278">
        <v>111.444</v>
      </c>
      <c r="I236" s="279"/>
      <c r="J236" s="275"/>
      <c r="K236" s="275"/>
      <c r="L236" s="280"/>
      <c r="M236" s="281"/>
      <c r="N236" s="282"/>
      <c r="O236" s="282"/>
      <c r="P236" s="282"/>
      <c r="Q236" s="282"/>
      <c r="R236" s="282"/>
      <c r="S236" s="282"/>
      <c r="T236" s="283"/>
      <c r="U236" s="14"/>
      <c r="V236" s="14"/>
      <c r="W236" s="14"/>
      <c r="X236" s="14"/>
      <c r="Y236" s="14"/>
      <c r="Z236" s="14"/>
      <c r="AA236" s="14"/>
      <c r="AB236" s="14"/>
      <c r="AC236" s="14"/>
      <c r="AD236" s="14"/>
      <c r="AE236" s="14"/>
      <c r="AT236" s="284" t="s">
        <v>162</v>
      </c>
      <c r="AU236" s="284" t="s">
        <v>85</v>
      </c>
      <c r="AV236" s="14" t="s">
        <v>85</v>
      </c>
      <c r="AW236" s="14" t="s">
        <v>34</v>
      </c>
      <c r="AX236" s="14" t="s">
        <v>21</v>
      </c>
      <c r="AY236" s="284" t="s">
        <v>149</v>
      </c>
    </row>
    <row r="237" s="2" customFormat="1" ht="21.75" customHeight="1">
      <c r="A237" s="39"/>
      <c r="B237" s="40"/>
      <c r="C237" s="246" t="s">
        <v>292</v>
      </c>
      <c r="D237" s="246" t="s">
        <v>151</v>
      </c>
      <c r="E237" s="247" t="s">
        <v>293</v>
      </c>
      <c r="F237" s="248" t="s">
        <v>294</v>
      </c>
      <c r="G237" s="249" t="s">
        <v>154</v>
      </c>
      <c r="H237" s="250">
        <v>29.556000000000001</v>
      </c>
      <c r="I237" s="251"/>
      <c r="J237" s="252">
        <f>ROUND(I237*H237,2)</f>
        <v>0</v>
      </c>
      <c r="K237" s="248" t="s">
        <v>155</v>
      </c>
      <c r="L237" s="45"/>
      <c r="M237" s="253" t="s">
        <v>1</v>
      </c>
      <c r="N237" s="254" t="s">
        <v>42</v>
      </c>
      <c r="O237" s="92"/>
      <c r="P237" s="255">
        <f>O237*H237</f>
        <v>0</v>
      </c>
      <c r="Q237" s="255">
        <v>0</v>
      </c>
      <c r="R237" s="255">
        <f>Q237*H237</f>
        <v>0</v>
      </c>
      <c r="S237" s="255">
        <v>0</v>
      </c>
      <c r="T237" s="256">
        <f>S237*H237</f>
        <v>0</v>
      </c>
      <c r="U237" s="39"/>
      <c r="V237" s="39"/>
      <c r="W237" s="39"/>
      <c r="X237" s="39"/>
      <c r="Y237" s="39"/>
      <c r="Z237" s="39"/>
      <c r="AA237" s="39"/>
      <c r="AB237" s="39"/>
      <c r="AC237" s="39"/>
      <c r="AD237" s="39"/>
      <c r="AE237" s="39"/>
      <c r="AR237" s="257" t="s">
        <v>156</v>
      </c>
      <c r="AT237" s="257" t="s">
        <v>151</v>
      </c>
      <c r="AU237" s="257" t="s">
        <v>85</v>
      </c>
      <c r="AY237" s="18" t="s">
        <v>149</v>
      </c>
      <c r="BE237" s="258">
        <f>IF(N237="základní",J237,0)</f>
        <v>0</v>
      </c>
      <c r="BF237" s="258">
        <f>IF(N237="snížená",J237,0)</f>
        <v>0</v>
      </c>
      <c r="BG237" s="258">
        <f>IF(N237="zákl. přenesená",J237,0)</f>
        <v>0</v>
      </c>
      <c r="BH237" s="258">
        <f>IF(N237="sníž. přenesená",J237,0)</f>
        <v>0</v>
      </c>
      <c r="BI237" s="258">
        <f>IF(N237="nulová",J237,0)</f>
        <v>0</v>
      </c>
      <c r="BJ237" s="18" t="s">
        <v>21</v>
      </c>
      <c r="BK237" s="258">
        <f>ROUND(I237*H237,2)</f>
        <v>0</v>
      </c>
      <c r="BL237" s="18" t="s">
        <v>156</v>
      </c>
      <c r="BM237" s="257" t="s">
        <v>295</v>
      </c>
    </row>
    <row r="238" s="2" customFormat="1">
      <c r="A238" s="39"/>
      <c r="B238" s="40"/>
      <c r="C238" s="41"/>
      <c r="D238" s="259" t="s">
        <v>158</v>
      </c>
      <c r="E238" s="41"/>
      <c r="F238" s="260" t="s">
        <v>296</v>
      </c>
      <c r="G238" s="41"/>
      <c r="H238" s="41"/>
      <c r="I238" s="157"/>
      <c r="J238" s="41"/>
      <c r="K238" s="41"/>
      <c r="L238" s="45"/>
      <c r="M238" s="261"/>
      <c r="N238" s="262"/>
      <c r="O238" s="92"/>
      <c r="P238" s="92"/>
      <c r="Q238" s="92"/>
      <c r="R238" s="92"/>
      <c r="S238" s="92"/>
      <c r="T238" s="93"/>
      <c r="U238" s="39"/>
      <c r="V238" s="39"/>
      <c r="W238" s="39"/>
      <c r="X238" s="39"/>
      <c r="Y238" s="39"/>
      <c r="Z238" s="39"/>
      <c r="AA238" s="39"/>
      <c r="AB238" s="39"/>
      <c r="AC238" s="39"/>
      <c r="AD238" s="39"/>
      <c r="AE238" s="39"/>
      <c r="AT238" s="18" t="s">
        <v>158</v>
      </c>
      <c r="AU238" s="18" t="s">
        <v>85</v>
      </c>
    </row>
    <row r="239" s="2" customFormat="1">
      <c r="A239" s="39"/>
      <c r="B239" s="40"/>
      <c r="C239" s="41"/>
      <c r="D239" s="259" t="s">
        <v>160</v>
      </c>
      <c r="E239" s="41"/>
      <c r="F239" s="263" t="s">
        <v>297</v>
      </c>
      <c r="G239" s="41"/>
      <c r="H239" s="41"/>
      <c r="I239" s="157"/>
      <c r="J239" s="41"/>
      <c r="K239" s="41"/>
      <c r="L239" s="45"/>
      <c r="M239" s="261"/>
      <c r="N239" s="262"/>
      <c r="O239" s="92"/>
      <c r="P239" s="92"/>
      <c r="Q239" s="92"/>
      <c r="R239" s="92"/>
      <c r="S239" s="92"/>
      <c r="T239" s="93"/>
      <c r="U239" s="39"/>
      <c r="V239" s="39"/>
      <c r="W239" s="39"/>
      <c r="X239" s="39"/>
      <c r="Y239" s="39"/>
      <c r="Z239" s="39"/>
      <c r="AA239" s="39"/>
      <c r="AB239" s="39"/>
      <c r="AC239" s="39"/>
      <c r="AD239" s="39"/>
      <c r="AE239" s="39"/>
      <c r="AT239" s="18" t="s">
        <v>160</v>
      </c>
      <c r="AU239" s="18" t="s">
        <v>85</v>
      </c>
    </row>
    <row r="240" s="13" customFormat="1">
      <c r="A240" s="13"/>
      <c r="B240" s="264"/>
      <c r="C240" s="265"/>
      <c r="D240" s="259" t="s">
        <v>162</v>
      </c>
      <c r="E240" s="266" t="s">
        <v>1</v>
      </c>
      <c r="F240" s="267" t="s">
        <v>198</v>
      </c>
      <c r="G240" s="265"/>
      <c r="H240" s="266" t="s">
        <v>1</v>
      </c>
      <c r="I240" s="268"/>
      <c r="J240" s="265"/>
      <c r="K240" s="265"/>
      <c r="L240" s="269"/>
      <c r="M240" s="270"/>
      <c r="N240" s="271"/>
      <c r="O240" s="271"/>
      <c r="P240" s="271"/>
      <c r="Q240" s="271"/>
      <c r="R240" s="271"/>
      <c r="S240" s="271"/>
      <c r="T240" s="272"/>
      <c r="U240" s="13"/>
      <c r="V240" s="13"/>
      <c r="W240" s="13"/>
      <c r="X240" s="13"/>
      <c r="Y240" s="13"/>
      <c r="Z240" s="13"/>
      <c r="AA240" s="13"/>
      <c r="AB240" s="13"/>
      <c r="AC240" s="13"/>
      <c r="AD240" s="13"/>
      <c r="AE240" s="13"/>
      <c r="AT240" s="273" t="s">
        <v>162</v>
      </c>
      <c r="AU240" s="273" t="s">
        <v>85</v>
      </c>
      <c r="AV240" s="13" t="s">
        <v>21</v>
      </c>
      <c r="AW240" s="13" t="s">
        <v>34</v>
      </c>
      <c r="AX240" s="13" t="s">
        <v>77</v>
      </c>
      <c r="AY240" s="273" t="s">
        <v>149</v>
      </c>
    </row>
    <row r="241" s="14" customFormat="1">
      <c r="A241" s="14"/>
      <c r="B241" s="274"/>
      <c r="C241" s="275"/>
      <c r="D241" s="259" t="s">
        <v>162</v>
      </c>
      <c r="E241" s="276" t="s">
        <v>1</v>
      </c>
      <c r="F241" s="277" t="s">
        <v>199</v>
      </c>
      <c r="G241" s="275"/>
      <c r="H241" s="278">
        <v>16.135000000000002</v>
      </c>
      <c r="I241" s="279"/>
      <c r="J241" s="275"/>
      <c r="K241" s="275"/>
      <c r="L241" s="280"/>
      <c r="M241" s="281"/>
      <c r="N241" s="282"/>
      <c r="O241" s="282"/>
      <c r="P241" s="282"/>
      <c r="Q241" s="282"/>
      <c r="R241" s="282"/>
      <c r="S241" s="282"/>
      <c r="T241" s="283"/>
      <c r="U241" s="14"/>
      <c r="V241" s="14"/>
      <c r="W241" s="14"/>
      <c r="X241" s="14"/>
      <c r="Y241" s="14"/>
      <c r="Z241" s="14"/>
      <c r="AA241" s="14"/>
      <c r="AB241" s="14"/>
      <c r="AC241" s="14"/>
      <c r="AD241" s="14"/>
      <c r="AE241" s="14"/>
      <c r="AT241" s="284" t="s">
        <v>162</v>
      </c>
      <c r="AU241" s="284" t="s">
        <v>85</v>
      </c>
      <c r="AV241" s="14" t="s">
        <v>85</v>
      </c>
      <c r="AW241" s="14" t="s">
        <v>34</v>
      </c>
      <c r="AX241" s="14" t="s">
        <v>77</v>
      </c>
      <c r="AY241" s="284" t="s">
        <v>149</v>
      </c>
    </row>
    <row r="242" s="13" customFormat="1">
      <c r="A242" s="13"/>
      <c r="B242" s="264"/>
      <c r="C242" s="265"/>
      <c r="D242" s="259" t="s">
        <v>162</v>
      </c>
      <c r="E242" s="266" t="s">
        <v>1</v>
      </c>
      <c r="F242" s="267" t="s">
        <v>200</v>
      </c>
      <c r="G242" s="265"/>
      <c r="H242" s="266" t="s">
        <v>1</v>
      </c>
      <c r="I242" s="268"/>
      <c r="J242" s="265"/>
      <c r="K242" s="265"/>
      <c r="L242" s="269"/>
      <c r="M242" s="270"/>
      <c r="N242" s="271"/>
      <c r="O242" s="271"/>
      <c r="P242" s="271"/>
      <c r="Q242" s="271"/>
      <c r="R242" s="271"/>
      <c r="S242" s="271"/>
      <c r="T242" s="272"/>
      <c r="U242" s="13"/>
      <c r="V242" s="13"/>
      <c r="W242" s="13"/>
      <c r="X242" s="13"/>
      <c r="Y242" s="13"/>
      <c r="Z242" s="13"/>
      <c r="AA242" s="13"/>
      <c r="AB242" s="13"/>
      <c r="AC242" s="13"/>
      <c r="AD242" s="13"/>
      <c r="AE242" s="13"/>
      <c r="AT242" s="273" t="s">
        <v>162</v>
      </c>
      <c r="AU242" s="273" t="s">
        <v>85</v>
      </c>
      <c r="AV242" s="13" t="s">
        <v>21</v>
      </c>
      <c r="AW242" s="13" t="s">
        <v>34</v>
      </c>
      <c r="AX242" s="13" t="s">
        <v>77</v>
      </c>
      <c r="AY242" s="273" t="s">
        <v>149</v>
      </c>
    </row>
    <row r="243" s="14" customFormat="1">
      <c r="A243" s="14"/>
      <c r="B243" s="274"/>
      <c r="C243" s="275"/>
      <c r="D243" s="259" t="s">
        <v>162</v>
      </c>
      <c r="E243" s="276" t="s">
        <v>1</v>
      </c>
      <c r="F243" s="277" t="s">
        <v>201</v>
      </c>
      <c r="G243" s="275"/>
      <c r="H243" s="278">
        <v>13.420999999999999</v>
      </c>
      <c r="I243" s="279"/>
      <c r="J243" s="275"/>
      <c r="K243" s="275"/>
      <c r="L243" s="280"/>
      <c r="M243" s="281"/>
      <c r="N243" s="282"/>
      <c r="O243" s="282"/>
      <c r="P243" s="282"/>
      <c r="Q243" s="282"/>
      <c r="R243" s="282"/>
      <c r="S243" s="282"/>
      <c r="T243" s="283"/>
      <c r="U243" s="14"/>
      <c r="V243" s="14"/>
      <c r="W243" s="14"/>
      <c r="X243" s="14"/>
      <c r="Y243" s="14"/>
      <c r="Z243" s="14"/>
      <c r="AA243" s="14"/>
      <c r="AB243" s="14"/>
      <c r="AC243" s="14"/>
      <c r="AD243" s="14"/>
      <c r="AE243" s="14"/>
      <c r="AT243" s="284" t="s">
        <v>162</v>
      </c>
      <c r="AU243" s="284" t="s">
        <v>85</v>
      </c>
      <c r="AV243" s="14" t="s">
        <v>85</v>
      </c>
      <c r="AW243" s="14" t="s">
        <v>34</v>
      </c>
      <c r="AX243" s="14" t="s">
        <v>77</v>
      </c>
      <c r="AY243" s="284" t="s">
        <v>149</v>
      </c>
    </row>
    <row r="244" s="15" customFormat="1">
      <c r="A244" s="15"/>
      <c r="B244" s="285"/>
      <c r="C244" s="286"/>
      <c r="D244" s="259" t="s">
        <v>162</v>
      </c>
      <c r="E244" s="287" t="s">
        <v>1</v>
      </c>
      <c r="F244" s="288" t="s">
        <v>166</v>
      </c>
      <c r="G244" s="286"/>
      <c r="H244" s="289">
        <v>29.556000000000001</v>
      </c>
      <c r="I244" s="290"/>
      <c r="J244" s="286"/>
      <c r="K244" s="286"/>
      <c r="L244" s="291"/>
      <c r="M244" s="292"/>
      <c r="N244" s="293"/>
      <c r="O244" s="293"/>
      <c r="P244" s="293"/>
      <c r="Q244" s="293"/>
      <c r="R244" s="293"/>
      <c r="S244" s="293"/>
      <c r="T244" s="294"/>
      <c r="U244" s="15"/>
      <c r="V244" s="15"/>
      <c r="W244" s="15"/>
      <c r="X244" s="15"/>
      <c r="Y244" s="15"/>
      <c r="Z244" s="15"/>
      <c r="AA244" s="15"/>
      <c r="AB244" s="15"/>
      <c r="AC244" s="15"/>
      <c r="AD244" s="15"/>
      <c r="AE244" s="15"/>
      <c r="AT244" s="295" t="s">
        <v>162</v>
      </c>
      <c r="AU244" s="295" t="s">
        <v>85</v>
      </c>
      <c r="AV244" s="15" t="s">
        <v>156</v>
      </c>
      <c r="AW244" s="15" t="s">
        <v>34</v>
      </c>
      <c r="AX244" s="15" t="s">
        <v>21</v>
      </c>
      <c r="AY244" s="295" t="s">
        <v>149</v>
      </c>
    </row>
    <row r="245" s="2" customFormat="1" ht="16.5" customHeight="1">
      <c r="A245" s="39"/>
      <c r="B245" s="40"/>
      <c r="C245" s="307" t="s">
        <v>298</v>
      </c>
      <c r="D245" s="307" t="s">
        <v>286</v>
      </c>
      <c r="E245" s="308" t="s">
        <v>299</v>
      </c>
      <c r="F245" s="309" t="s">
        <v>300</v>
      </c>
      <c r="G245" s="310" t="s">
        <v>301</v>
      </c>
      <c r="H245" s="311">
        <v>1.7729999999999999</v>
      </c>
      <c r="I245" s="312"/>
      <c r="J245" s="313">
        <f>ROUND(I245*H245,2)</f>
        <v>0</v>
      </c>
      <c r="K245" s="309" t="s">
        <v>155</v>
      </c>
      <c r="L245" s="314"/>
      <c r="M245" s="315" t="s">
        <v>1</v>
      </c>
      <c r="N245" s="316" t="s">
        <v>42</v>
      </c>
      <c r="O245" s="92"/>
      <c r="P245" s="255">
        <f>O245*H245</f>
        <v>0</v>
      </c>
      <c r="Q245" s="255">
        <v>0.001</v>
      </c>
      <c r="R245" s="255">
        <f>Q245*H245</f>
        <v>0.0017730000000000001</v>
      </c>
      <c r="S245" s="255">
        <v>0</v>
      </c>
      <c r="T245" s="256">
        <f>S245*H245</f>
        <v>0</v>
      </c>
      <c r="U245" s="39"/>
      <c r="V245" s="39"/>
      <c r="W245" s="39"/>
      <c r="X245" s="39"/>
      <c r="Y245" s="39"/>
      <c r="Z245" s="39"/>
      <c r="AA245" s="39"/>
      <c r="AB245" s="39"/>
      <c r="AC245" s="39"/>
      <c r="AD245" s="39"/>
      <c r="AE245" s="39"/>
      <c r="AR245" s="257" t="s">
        <v>232</v>
      </c>
      <c r="AT245" s="257" t="s">
        <v>286</v>
      </c>
      <c r="AU245" s="257" t="s">
        <v>85</v>
      </c>
      <c r="AY245" s="18" t="s">
        <v>149</v>
      </c>
      <c r="BE245" s="258">
        <f>IF(N245="základní",J245,0)</f>
        <v>0</v>
      </c>
      <c r="BF245" s="258">
        <f>IF(N245="snížená",J245,0)</f>
        <v>0</v>
      </c>
      <c r="BG245" s="258">
        <f>IF(N245="zákl. přenesená",J245,0)</f>
        <v>0</v>
      </c>
      <c r="BH245" s="258">
        <f>IF(N245="sníž. přenesená",J245,0)</f>
        <v>0</v>
      </c>
      <c r="BI245" s="258">
        <f>IF(N245="nulová",J245,0)</f>
        <v>0</v>
      </c>
      <c r="BJ245" s="18" t="s">
        <v>21</v>
      </c>
      <c r="BK245" s="258">
        <f>ROUND(I245*H245,2)</f>
        <v>0</v>
      </c>
      <c r="BL245" s="18" t="s">
        <v>156</v>
      </c>
      <c r="BM245" s="257" t="s">
        <v>302</v>
      </c>
    </row>
    <row r="246" s="2" customFormat="1">
      <c r="A246" s="39"/>
      <c r="B246" s="40"/>
      <c r="C246" s="41"/>
      <c r="D246" s="259" t="s">
        <v>158</v>
      </c>
      <c r="E246" s="41"/>
      <c r="F246" s="260" t="s">
        <v>300</v>
      </c>
      <c r="G246" s="41"/>
      <c r="H246" s="41"/>
      <c r="I246" s="157"/>
      <c r="J246" s="41"/>
      <c r="K246" s="41"/>
      <c r="L246" s="45"/>
      <c r="M246" s="261"/>
      <c r="N246" s="262"/>
      <c r="O246" s="92"/>
      <c r="P246" s="92"/>
      <c r="Q246" s="92"/>
      <c r="R246" s="92"/>
      <c r="S246" s="92"/>
      <c r="T246" s="93"/>
      <c r="U246" s="39"/>
      <c r="V246" s="39"/>
      <c r="W246" s="39"/>
      <c r="X246" s="39"/>
      <c r="Y246" s="39"/>
      <c r="Z246" s="39"/>
      <c r="AA246" s="39"/>
      <c r="AB246" s="39"/>
      <c r="AC246" s="39"/>
      <c r="AD246" s="39"/>
      <c r="AE246" s="39"/>
      <c r="AT246" s="18" t="s">
        <v>158</v>
      </c>
      <c r="AU246" s="18" t="s">
        <v>85</v>
      </c>
    </row>
    <row r="247" s="14" customFormat="1">
      <c r="A247" s="14"/>
      <c r="B247" s="274"/>
      <c r="C247" s="275"/>
      <c r="D247" s="259" t="s">
        <v>162</v>
      </c>
      <c r="E247" s="276" t="s">
        <v>1</v>
      </c>
      <c r="F247" s="277" t="s">
        <v>303</v>
      </c>
      <c r="G247" s="275"/>
      <c r="H247" s="278">
        <v>1.7729999999999999</v>
      </c>
      <c r="I247" s="279"/>
      <c r="J247" s="275"/>
      <c r="K247" s="275"/>
      <c r="L247" s="280"/>
      <c r="M247" s="281"/>
      <c r="N247" s="282"/>
      <c r="O247" s="282"/>
      <c r="P247" s="282"/>
      <c r="Q247" s="282"/>
      <c r="R247" s="282"/>
      <c r="S247" s="282"/>
      <c r="T247" s="283"/>
      <c r="U247" s="14"/>
      <c r="V247" s="14"/>
      <c r="W247" s="14"/>
      <c r="X247" s="14"/>
      <c r="Y247" s="14"/>
      <c r="Z247" s="14"/>
      <c r="AA247" s="14"/>
      <c r="AB247" s="14"/>
      <c r="AC247" s="14"/>
      <c r="AD247" s="14"/>
      <c r="AE247" s="14"/>
      <c r="AT247" s="284" t="s">
        <v>162</v>
      </c>
      <c r="AU247" s="284" t="s">
        <v>85</v>
      </c>
      <c r="AV247" s="14" t="s">
        <v>85</v>
      </c>
      <c r="AW247" s="14" t="s">
        <v>34</v>
      </c>
      <c r="AX247" s="14" t="s">
        <v>21</v>
      </c>
      <c r="AY247" s="284" t="s">
        <v>149</v>
      </c>
    </row>
    <row r="248" s="2" customFormat="1" ht="16.5" customHeight="1">
      <c r="A248" s="39"/>
      <c r="B248" s="40"/>
      <c r="C248" s="246" t="s">
        <v>304</v>
      </c>
      <c r="D248" s="246" t="s">
        <v>151</v>
      </c>
      <c r="E248" s="247" t="s">
        <v>305</v>
      </c>
      <c r="F248" s="248" t="s">
        <v>306</v>
      </c>
      <c r="G248" s="249" t="s">
        <v>154</v>
      </c>
      <c r="H248" s="250">
        <v>29.556000000000001</v>
      </c>
      <c r="I248" s="251"/>
      <c r="J248" s="252">
        <f>ROUND(I248*H248,2)</f>
        <v>0</v>
      </c>
      <c r="K248" s="248" t="s">
        <v>155</v>
      </c>
      <c r="L248" s="45"/>
      <c r="M248" s="253" t="s">
        <v>1</v>
      </c>
      <c r="N248" s="254" t="s">
        <v>42</v>
      </c>
      <c r="O248" s="92"/>
      <c r="P248" s="255">
        <f>O248*H248</f>
        <v>0</v>
      </c>
      <c r="Q248" s="255">
        <v>0</v>
      </c>
      <c r="R248" s="255">
        <f>Q248*H248</f>
        <v>0</v>
      </c>
      <c r="S248" s="255">
        <v>0</v>
      </c>
      <c r="T248" s="256">
        <f>S248*H248</f>
        <v>0</v>
      </c>
      <c r="U248" s="39"/>
      <c r="V248" s="39"/>
      <c r="W248" s="39"/>
      <c r="X248" s="39"/>
      <c r="Y248" s="39"/>
      <c r="Z248" s="39"/>
      <c r="AA248" s="39"/>
      <c r="AB248" s="39"/>
      <c r="AC248" s="39"/>
      <c r="AD248" s="39"/>
      <c r="AE248" s="39"/>
      <c r="AR248" s="257" t="s">
        <v>156</v>
      </c>
      <c r="AT248" s="257" t="s">
        <v>151</v>
      </c>
      <c r="AU248" s="257" t="s">
        <v>85</v>
      </c>
      <c r="AY248" s="18" t="s">
        <v>149</v>
      </c>
      <c r="BE248" s="258">
        <f>IF(N248="základní",J248,0)</f>
        <v>0</v>
      </c>
      <c r="BF248" s="258">
        <f>IF(N248="snížená",J248,0)</f>
        <v>0</v>
      </c>
      <c r="BG248" s="258">
        <f>IF(N248="zákl. přenesená",J248,0)</f>
        <v>0</v>
      </c>
      <c r="BH248" s="258">
        <f>IF(N248="sníž. přenesená",J248,0)</f>
        <v>0</v>
      </c>
      <c r="BI248" s="258">
        <f>IF(N248="nulová",J248,0)</f>
        <v>0</v>
      </c>
      <c r="BJ248" s="18" t="s">
        <v>21</v>
      </c>
      <c r="BK248" s="258">
        <f>ROUND(I248*H248,2)</f>
        <v>0</v>
      </c>
      <c r="BL248" s="18" t="s">
        <v>156</v>
      </c>
      <c r="BM248" s="257" t="s">
        <v>307</v>
      </c>
    </row>
    <row r="249" s="2" customFormat="1">
      <c r="A249" s="39"/>
      <c r="B249" s="40"/>
      <c r="C249" s="41"/>
      <c r="D249" s="259" t="s">
        <v>158</v>
      </c>
      <c r="E249" s="41"/>
      <c r="F249" s="260" t="s">
        <v>308</v>
      </c>
      <c r="G249" s="41"/>
      <c r="H249" s="41"/>
      <c r="I249" s="157"/>
      <c r="J249" s="41"/>
      <c r="K249" s="41"/>
      <c r="L249" s="45"/>
      <c r="M249" s="261"/>
      <c r="N249" s="262"/>
      <c r="O249" s="92"/>
      <c r="P249" s="92"/>
      <c r="Q249" s="92"/>
      <c r="R249" s="92"/>
      <c r="S249" s="92"/>
      <c r="T249" s="93"/>
      <c r="U249" s="39"/>
      <c r="V249" s="39"/>
      <c r="W249" s="39"/>
      <c r="X249" s="39"/>
      <c r="Y249" s="39"/>
      <c r="Z249" s="39"/>
      <c r="AA249" s="39"/>
      <c r="AB249" s="39"/>
      <c r="AC249" s="39"/>
      <c r="AD249" s="39"/>
      <c r="AE249" s="39"/>
      <c r="AT249" s="18" t="s">
        <v>158</v>
      </c>
      <c r="AU249" s="18" t="s">
        <v>85</v>
      </c>
    </row>
    <row r="250" s="2" customFormat="1">
      <c r="A250" s="39"/>
      <c r="B250" s="40"/>
      <c r="C250" s="41"/>
      <c r="D250" s="259" t="s">
        <v>160</v>
      </c>
      <c r="E250" s="41"/>
      <c r="F250" s="263" t="s">
        <v>309</v>
      </c>
      <c r="G250" s="41"/>
      <c r="H250" s="41"/>
      <c r="I250" s="157"/>
      <c r="J250" s="41"/>
      <c r="K250" s="41"/>
      <c r="L250" s="45"/>
      <c r="M250" s="261"/>
      <c r="N250" s="262"/>
      <c r="O250" s="92"/>
      <c r="P250" s="92"/>
      <c r="Q250" s="92"/>
      <c r="R250" s="92"/>
      <c r="S250" s="92"/>
      <c r="T250" s="93"/>
      <c r="U250" s="39"/>
      <c r="V250" s="39"/>
      <c r="W250" s="39"/>
      <c r="X250" s="39"/>
      <c r="Y250" s="39"/>
      <c r="Z250" s="39"/>
      <c r="AA250" s="39"/>
      <c r="AB250" s="39"/>
      <c r="AC250" s="39"/>
      <c r="AD250" s="39"/>
      <c r="AE250" s="39"/>
      <c r="AT250" s="18" t="s">
        <v>160</v>
      </c>
      <c r="AU250" s="18" t="s">
        <v>85</v>
      </c>
    </row>
    <row r="251" s="2" customFormat="1" ht="21.75" customHeight="1">
      <c r="A251" s="39"/>
      <c r="B251" s="40"/>
      <c r="C251" s="246" t="s">
        <v>310</v>
      </c>
      <c r="D251" s="246" t="s">
        <v>151</v>
      </c>
      <c r="E251" s="247" t="s">
        <v>311</v>
      </c>
      <c r="F251" s="248" t="s">
        <v>312</v>
      </c>
      <c r="G251" s="249" t="s">
        <v>154</v>
      </c>
      <c r="H251" s="250">
        <v>29.556000000000001</v>
      </c>
      <c r="I251" s="251"/>
      <c r="J251" s="252">
        <f>ROUND(I251*H251,2)</f>
        <v>0</v>
      </c>
      <c r="K251" s="248" t="s">
        <v>155</v>
      </c>
      <c r="L251" s="45"/>
      <c r="M251" s="253" t="s">
        <v>1</v>
      </c>
      <c r="N251" s="254" t="s">
        <v>42</v>
      </c>
      <c r="O251" s="92"/>
      <c r="P251" s="255">
        <f>O251*H251</f>
        <v>0</v>
      </c>
      <c r="Q251" s="255">
        <v>0</v>
      </c>
      <c r="R251" s="255">
        <f>Q251*H251</f>
        <v>0</v>
      </c>
      <c r="S251" s="255">
        <v>0</v>
      </c>
      <c r="T251" s="256">
        <f>S251*H251</f>
        <v>0</v>
      </c>
      <c r="U251" s="39"/>
      <c r="V251" s="39"/>
      <c r="W251" s="39"/>
      <c r="X251" s="39"/>
      <c r="Y251" s="39"/>
      <c r="Z251" s="39"/>
      <c r="AA251" s="39"/>
      <c r="AB251" s="39"/>
      <c r="AC251" s="39"/>
      <c r="AD251" s="39"/>
      <c r="AE251" s="39"/>
      <c r="AR251" s="257" t="s">
        <v>156</v>
      </c>
      <c r="AT251" s="257" t="s">
        <v>151</v>
      </c>
      <c r="AU251" s="257" t="s">
        <v>85</v>
      </c>
      <c r="AY251" s="18" t="s">
        <v>149</v>
      </c>
      <c r="BE251" s="258">
        <f>IF(N251="základní",J251,0)</f>
        <v>0</v>
      </c>
      <c r="BF251" s="258">
        <f>IF(N251="snížená",J251,0)</f>
        <v>0</v>
      </c>
      <c r="BG251" s="258">
        <f>IF(N251="zákl. přenesená",J251,0)</f>
        <v>0</v>
      </c>
      <c r="BH251" s="258">
        <f>IF(N251="sníž. přenesená",J251,0)</f>
        <v>0</v>
      </c>
      <c r="BI251" s="258">
        <f>IF(N251="nulová",J251,0)</f>
        <v>0</v>
      </c>
      <c r="BJ251" s="18" t="s">
        <v>21</v>
      </c>
      <c r="BK251" s="258">
        <f>ROUND(I251*H251,2)</f>
        <v>0</v>
      </c>
      <c r="BL251" s="18" t="s">
        <v>156</v>
      </c>
      <c r="BM251" s="257" t="s">
        <v>313</v>
      </c>
    </row>
    <row r="252" s="2" customFormat="1">
      <c r="A252" s="39"/>
      <c r="B252" s="40"/>
      <c r="C252" s="41"/>
      <c r="D252" s="259" t="s">
        <v>158</v>
      </c>
      <c r="E252" s="41"/>
      <c r="F252" s="260" t="s">
        <v>314</v>
      </c>
      <c r="G252" s="41"/>
      <c r="H252" s="41"/>
      <c r="I252" s="157"/>
      <c r="J252" s="41"/>
      <c r="K252" s="41"/>
      <c r="L252" s="45"/>
      <c r="M252" s="261"/>
      <c r="N252" s="262"/>
      <c r="O252" s="92"/>
      <c r="P252" s="92"/>
      <c r="Q252" s="92"/>
      <c r="R252" s="92"/>
      <c r="S252" s="92"/>
      <c r="T252" s="93"/>
      <c r="U252" s="39"/>
      <c r="V252" s="39"/>
      <c r="W252" s="39"/>
      <c r="X252" s="39"/>
      <c r="Y252" s="39"/>
      <c r="Z252" s="39"/>
      <c r="AA252" s="39"/>
      <c r="AB252" s="39"/>
      <c r="AC252" s="39"/>
      <c r="AD252" s="39"/>
      <c r="AE252" s="39"/>
      <c r="AT252" s="18" t="s">
        <v>158</v>
      </c>
      <c r="AU252" s="18" t="s">
        <v>85</v>
      </c>
    </row>
    <row r="253" s="2" customFormat="1">
      <c r="A253" s="39"/>
      <c r="B253" s="40"/>
      <c r="C253" s="41"/>
      <c r="D253" s="259" t="s">
        <v>160</v>
      </c>
      <c r="E253" s="41"/>
      <c r="F253" s="263" t="s">
        <v>315</v>
      </c>
      <c r="G253" s="41"/>
      <c r="H253" s="41"/>
      <c r="I253" s="157"/>
      <c r="J253" s="41"/>
      <c r="K253" s="41"/>
      <c r="L253" s="45"/>
      <c r="M253" s="261"/>
      <c r="N253" s="262"/>
      <c r="O253" s="92"/>
      <c r="P253" s="92"/>
      <c r="Q253" s="92"/>
      <c r="R253" s="92"/>
      <c r="S253" s="92"/>
      <c r="T253" s="93"/>
      <c r="U253" s="39"/>
      <c r="V253" s="39"/>
      <c r="W253" s="39"/>
      <c r="X253" s="39"/>
      <c r="Y253" s="39"/>
      <c r="Z253" s="39"/>
      <c r="AA253" s="39"/>
      <c r="AB253" s="39"/>
      <c r="AC253" s="39"/>
      <c r="AD253" s="39"/>
      <c r="AE253" s="39"/>
      <c r="AT253" s="18" t="s">
        <v>160</v>
      </c>
      <c r="AU253" s="18" t="s">
        <v>85</v>
      </c>
    </row>
    <row r="254" s="2" customFormat="1">
      <c r="A254" s="39"/>
      <c r="B254" s="40"/>
      <c r="C254" s="41"/>
      <c r="D254" s="259" t="s">
        <v>180</v>
      </c>
      <c r="E254" s="41"/>
      <c r="F254" s="263" t="s">
        <v>197</v>
      </c>
      <c r="G254" s="41"/>
      <c r="H254" s="41"/>
      <c r="I254" s="157"/>
      <c r="J254" s="41"/>
      <c r="K254" s="41"/>
      <c r="L254" s="45"/>
      <c r="M254" s="261"/>
      <c r="N254" s="262"/>
      <c r="O254" s="92"/>
      <c r="P254" s="92"/>
      <c r="Q254" s="92"/>
      <c r="R254" s="92"/>
      <c r="S254" s="92"/>
      <c r="T254" s="93"/>
      <c r="U254" s="39"/>
      <c r="V254" s="39"/>
      <c r="W254" s="39"/>
      <c r="X254" s="39"/>
      <c r="Y254" s="39"/>
      <c r="Z254" s="39"/>
      <c r="AA254" s="39"/>
      <c r="AB254" s="39"/>
      <c r="AC254" s="39"/>
      <c r="AD254" s="39"/>
      <c r="AE254" s="39"/>
      <c r="AT254" s="18" t="s">
        <v>180</v>
      </c>
      <c r="AU254" s="18" t="s">
        <v>85</v>
      </c>
    </row>
    <row r="255" s="12" customFormat="1" ht="22.8" customHeight="1">
      <c r="A255" s="12"/>
      <c r="B255" s="230"/>
      <c r="C255" s="231"/>
      <c r="D255" s="232" t="s">
        <v>76</v>
      </c>
      <c r="E255" s="244" t="s">
        <v>85</v>
      </c>
      <c r="F255" s="244" t="s">
        <v>316</v>
      </c>
      <c r="G255" s="231"/>
      <c r="H255" s="231"/>
      <c r="I255" s="234"/>
      <c r="J255" s="245">
        <f>BK255</f>
        <v>0</v>
      </c>
      <c r="K255" s="231"/>
      <c r="L255" s="236"/>
      <c r="M255" s="237"/>
      <c r="N255" s="238"/>
      <c r="O255" s="238"/>
      <c r="P255" s="239">
        <f>SUM(P256:P307)</f>
        <v>0</v>
      </c>
      <c r="Q255" s="238"/>
      <c r="R255" s="239">
        <f>SUM(R256:R307)</f>
        <v>77.320295815199998</v>
      </c>
      <c r="S255" s="238"/>
      <c r="T255" s="240">
        <f>SUM(T256:T307)</f>
        <v>0</v>
      </c>
      <c r="U255" s="12"/>
      <c r="V255" s="12"/>
      <c r="W255" s="12"/>
      <c r="X255" s="12"/>
      <c r="Y255" s="12"/>
      <c r="Z255" s="12"/>
      <c r="AA255" s="12"/>
      <c r="AB255" s="12"/>
      <c r="AC255" s="12"/>
      <c r="AD255" s="12"/>
      <c r="AE255" s="12"/>
      <c r="AR255" s="241" t="s">
        <v>21</v>
      </c>
      <c r="AT255" s="242" t="s">
        <v>76</v>
      </c>
      <c r="AU255" s="242" t="s">
        <v>21</v>
      </c>
      <c r="AY255" s="241" t="s">
        <v>149</v>
      </c>
      <c r="BK255" s="243">
        <f>SUM(BK256:BK307)</f>
        <v>0</v>
      </c>
    </row>
    <row r="256" s="2" customFormat="1" ht="21.75" customHeight="1">
      <c r="A256" s="39"/>
      <c r="B256" s="40"/>
      <c r="C256" s="246" t="s">
        <v>317</v>
      </c>
      <c r="D256" s="246" t="s">
        <v>151</v>
      </c>
      <c r="E256" s="247" t="s">
        <v>318</v>
      </c>
      <c r="F256" s="248" t="s">
        <v>319</v>
      </c>
      <c r="G256" s="249" t="s">
        <v>169</v>
      </c>
      <c r="H256" s="250">
        <v>25.495999999999999</v>
      </c>
      <c r="I256" s="251"/>
      <c r="J256" s="252">
        <f>ROUND(I256*H256,2)</f>
        <v>0</v>
      </c>
      <c r="K256" s="248" t="s">
        <v>155</v>
      </c>
      <c r="L256" s="45"/>
      <c r="M256" s="253" t="s">
        <v>1</v>
      </c>
      <c r="N256" s="254" t="s">
        <v>42</v>
      </c>
      <c r="O256" s="92"/>
      <c r="P256" s="255">
        <f>O256*H256</f>
        <v>0</v>
      </c>
      <c r="Q256" s="255">
        <v>2.1600000000000001</v>
      </c>
      <c r="R256" s="255">
        <f>Q256*H256</f>
        <v>55.071359999999999</v>
      </c>
      <c r="S256" s="255">
        <v>0</v>
      </c>
      <c r="T256" s="256">
        <f>S256*H256</f>
        <v>0</v>
      </c>
      <c r="U256" s="39"/>
      <c r="V256" s="39"/>
      <c r="W256" s="39"/>
      <c r="X256" s="39"/>
      <c r="Y256" s="39"/>
      <c r="Z256" s="39"/>
      <c r="AA256" s="39"/>
      <c r="AB256" s="39"/>
      <c r="AC256" s="39"/>
      <c r="AD256" s="39"/>
      <c r="AE256" s="39"/>
      <c r="AR256" s="257" t="s">
        <v>156</v>
      </c>
      <c r="AT256" s="257" t="s">
        <v>151</v>
      </c>
      <c r="AU256" s="257" t="s">
        <v>85</v>
      </c>
      <c r="AY256" s="18" t="s">
        <v>149</v>
      </c>
      <c r="BE256" s="258">
        <f>IF(N256="základní",J256,0)</f>
        <v>0</v>
      </c>
      <c r="BF256" s="258">
        <f>IF(N256="snížená",J256,0)</f>
        <v>0</v>
      </c>
      <c r="BG256" s="258">
        <f>IF(N256="zákl. přenesená",J256,0)</f>
        <v>0</v>
      </c>
      <c r="BH256" s="258">
        <f>IF(N256="sníž. přenesená",J256,0)</f>
        <v>0</v>
      </c>
      <c r="BI256" s="258">
        <f>IF(N256="nulová",J256,0)</f>
        <v>0</v>
      </c>
      <c r="BJ256" s="18" t="s">
        <v>21</v>
      </c>
      <c r="BK256" s="258">
        <f>ROUND(I256*H256,2)</f>
        <v>0</v>
      </c>
      <c r="BL256" s="18" t="s">
        <v>156</v>
      </c>
      <c r="BM256" s="257" t="s">
        <v>320</v>
      </c>
    </row>
    <row r="257" s="2" customFormat="1">
      <c r="A257" s="39"/>
      <c r="B257" s="40"/>
      <c r="C257" s="41"/>
      <c r="D257" s="259" t="s">
        <v>158</v>
      </c>
      <c r="E257" s="41"/>
      <c r="F257" s="260" t="s">
        <v>321</v>
      </c>
      <c r="G257" s="41"/>
      <c r="H257" s="41"/>
      <c r="I257" s="157"/>
      <c r="J257" s="41"/>
      <c r="K257" s="41"/>
      <c r="L257" s="45"/>
      <c r="M257" s="261"/>
      <c r="N257" s="262"/>
      <c r="O257" s="92"/>
      <c r="P257" s="92"/>
      <c r="Q257" s="92"/>
      <c r="R257" s="92"/>
      <c r="S257" s="92"/>
      <c r="T257" s="93"/>
      <c r="U257" s="39"/>
      <c r="V257" s="39"/>
      <c r="W257" s="39"/>
      <c r="X257" s="39"/>
      <c r="Y257" s="39"/>
      <c r="Z257" s="39"/>
      <c r="AA257" s="39"/>
      <c r="AB257" s="39"/>
      <c r="AC257" s="39"/>
      <c r="AD257" s="39"/>
      <c r="AE257" s="39"/>
      <c r="AT257" s="18" t="s">
        <v>158</v>
      </c>
      <c r="AU257" s="18" t="s">
        <v>85</v>
      </c>
    </row>
    <row r="258" s="2" customFormat="1">
      <c r="A258" s="39"/>
      <c r="B258" s="40"/>
      <c r="C258" s="41"/>
      <c r="D258" s="259" t="s">
        <v>160</v>
      </c>
      <c r="E258" s="41"/>
      <c r="F258" s="263" t="s">
        <v>322</v>
      </c>
      <c r="G258" s="41"/>
      <c r="H258" s="41"/>
      <c r="I258" s="157"/>
      <c r="J258" s="41"/>
      <c r="K258" s="41"/>
      <c r="L258" s="45"/>
      <c r="M258" s="261"/>
      <c r="N258" s="262"/>
      <c r="O258" s="92"/>
      <c r="P258" s="92"/>
      <c r="Q258" s="92"/>
      <c r="R258" s="92"/>
      <c r="S258" s="92"/>
      <c r="T258" s="93"/>
      <c r="U258" s="39"/>
      <c r="V258" s="39"/>
      <c r="W258" s="39"/>
      <c r="X258" s="39"/>
      <c r="Y258" s="39"/>
      <c r="Z258" s="39"/>
      <c r="AA258" s="39"/>
      <c r="AB258" s="39"/>
      <c r="AC258" s="39"/>
      <c r="AD258" s="39"/>
      <c r="AE258" s="39"/>
      <c r="AT258" s="18" t="s">
        <v>160</v>
      </c>
      <c r="AU258" s="18" t="s">
        <v>85</v>
      </c>
    </row>
    <row r="259" s="13" customFormat="1">
      <c r="A259" s="13"/>
      <c r="B259" s="264"/>
      <c r="C259" s="265"/>
      <c r="D259" s="259" t="s">
        <v>162</v>
      </c>
      <c r="E259" s="266" t="s">
        <v>1</v>
      </c>
      <c r="F259" s="267" t="s">
        <v>323</v>
      </c>
      <c r="G259" s="265"/>
      <c r="H259" s="266" t="s">
        <v>1</v>
      </c>
      <c r="I259" s="268"/>
      <c r="J259" s="265"/>
      <c r="K259" s="265"/>
      <c r="L259" s="269"/>
      <c r="M259" s="270"/>
      <c r="N259" s="271"/>
      <c r="O259" s="271"/>
      <c r="P259" s="271"/>
      <c r="Q259" s="271"/>
      <c r="R259" s="271"/>
      <c r="S259" s="271"/>
      <c r="T259" s="272"/>
      <c r="U259" s="13"/>
      <c r="V259" s="13"/>
      <c r="W259" s="13"/>
      <c r="X259" s="13"/>
      <c r="Y259" s="13"/>
      <c r="Z259" s="13"/>
      <c r="AA259" s="13"/>
      <c r="AB259" s="13"/>
      <c r="AC259" s="13"/>
      <c r="AD259" s="13"/>
      <c r="AE259" s="13"/>
      <c r="AT259" s="273" t="s">
        <v>162</v>
      </c>
      <c r="AU259" s="273" t="s">
        <v>85</v>
      </c>
      <c r="AV259" s="13" t="s">
        <v>21</v>
      </c>
      <c r="AW259" s="13" t="s">
        <v>34</v>
      </c>
      <c r="AX259" s="13" t="s">
        <v>77</v>
      </c>
      <c r="AY259" s="273" t="s">
        <v>149</v>
      </c>
    </row>
    <row r="260" s="14" customFormat="1">
      <c r="A260" s="14"/>
      <c r="B260" s="274"/>
      <c r="C260" s="275"/>
      <c r="D260" s="259" t="s">
        <v>162</v>
      </c>
      <c r="E260" s="276" t="s">
        <v>1</v>
      </c>
      <c r="F260" s="277" t="s">
        <v>324</v>
      </c>
      <c r="G260" s="275"/>
      <c r="H260" s="278">
        <v>25.495999999999999</v>
      </c>
      <c r="I260" s="279"/>
      <c r="J260" s="275"/>
      <c r="K260" s="275"/>
      <c r="L260" s="280"/>
      <c r="M260" s="281"/>
      <c r="N260" s="282"/>
      <c r="O260" s="282"/>
      <c r="P260" s="282"/>
      <c r="Q260" s="282"/>
      <c r="R260" s="282"/>
      <c r="S260" s="282"/>
      <c r="T260" s="283"/>
      <c r="U260" s="14"/>
      <c r="V260" s="14"/>
      <c r="W260" s="14"/>
      <c r="X260" s="14"/>
      <c r="Y260" s="14"/>
      <c r="Z260" s="14"/>
      <c r="AA260" s="14"/>
      <c r="AB260" s="14"/>
      <c r="AC260" s="14"/>
      <c r="AD260" s="14"/>
      <c r="AE260" s="14"/>
      <c r="AT260" s="284" t="s">
        <v>162</v>
      </c>
      <c r="AU260" s="284" t="s">
        <v>85</v>
      </c>
      <c r="AV260" s="14" t="s">
        <v>85</v>
      </c>
      <c r="AW260" s="14" t="s">
        <v>34</v>
      </c>
      <c r="AX260" s="14" t="s">
        <v>21</v>
      </c>
      <c r="AY260" s="284" t="s">
        <v>149</v>
      </c>
    </row>
    <row r="261" s="2" customFormat="1" ht="16.5" customHeight="1">
      <c r="A261" s="39"/>
      <c r="B261" s="40"/>
      <c r="C261" s="246" t="s">
        <v>7</v>
      </c>
      <c r="D261" s="246" t="s">
        <v>151</v>
      </c>
      <c r="E261" s="247" t="s">
        <v>325</v>
      </c>
      <c r="F261" s="248" t="s">
        <v>326</v>
      </c>
      <c r="G261" s="249" t="s">
        <v>169</v>
      </c>
      <c r="H261" s="250">
        <v>7.5330000000000004</v>
      </c>
      <c r="I261" s="251"/>
      <c r="J261" s="252">
        <f>ROUND(I261*H261,2)</f>
        <v>0</v>
      </c>
      <c r="K261" s="248" t="s">
        <v>155</v>
      </c>
      <c r="L261" s="45"/>
      <c r="M261" s="253" t="s">
        <v>1</v>
      </c>
      <c r="N261" s="254" t="s">
        <v>42</v>
      </c>
      <c r="O261" s="92"/>
      <c r="P261" s="255">
        <f>O261*H261</f>
        <v>0</v>
      </c>
      <c r="Q261" s="255">
        <v>2.5262479999999998</v>
      </c>
      <c r="R261" s="255">
        <f>Q261*H261</f>
        <v>19.030226184</v>
      </c>
      <c r="S261" s="255">
        <v>0</v>
      </c>
      <c r="T261" s="256">
        <f>S261*H261</f>
        <v>0</v>
      </c>
      <c r="U261" s="39"/>
      <c r="V261" s="39"/>
      <c r="W261" s="39"/>
      <c r="X261" s="39"/>
      <c r="Y261" s="39"/>
      <c r="Z261" s="39"/>
      <c r="AA261" s="39"/>
      <c r="AB261" s="39"/>
      <c r="AC261" s="39"/>
      <c r="AD261" s="39"/>
      <c r="AE261" s="39"/>
      <c r="AR261" s="257" t="s">
        <v>156</v>
      </c>
      <c r="AT261" s="257" t="s">
        <v>151</v>
      </c>
      <c r="AU261" s="257" t="s">
        <v>85</v>
      </c>
      <c r="AY261" s="18" t="s">
        <v>149</v>
      </c>
      <c r="BE261" s="258">
        <f>IF(N261="základní",J261,0)</f>
        <v>0</v>
      </c>
      <c r="BF261" s="258">
        <f>IF(N261="snížená",J261,0)</f>
        <v>0</v>
      </c>
      <c r="BG261" s="258">
        <f>IF(N261="zákl. přenesená",J261,0)</f>
        <v>0</v>
      </c>
      <c r="BH261" s="258">
        <f>IF(N261="sníž. přenesená",J261,0)</f>
        <v>0</v>
      </c>
      <c r="BI261" s="258">
        <f>IF(N261="nulová",J261,0)</f>
        <v>0</v>
      </c>
      <c r="BJ261" s="18" t="s">
        <v>21</v>
      </c>
      <c r="BK261" s="258">
        <f>ROUND(I261*H261,2)</f>
        <v>0</v>
      </c>
      <c r="BL261" s="18" t="s">
        <v>156</v>
      </c>
      <c r="BM261" s="257" t="s">
        <v>327</v>
      </c>
    </row>
    <row r="262" s="2" customFormat="1">
      <c r="A262" s="39"/>
      <c r="B262" s="40"/>
      <c r="C262" s="41"/>
      <c r="D262" s="259" t="s">
        <v>158</v>
      </c>
      <c r="E262" s="41"/>
      <c r="F262" s="260" t="s">
        <v>328</v>
      </c>
      <c r="G262" s="41"/>
      <c r="H262" s="41"/>
      <c r="I262" s="157"/>
      <c r="J262" s="41"/>
      <c r="K262" s="41"/>
      <c r="L262" s="45"/>
      <c r="M262" s="261"/>
      <c r="N262" s="262"/>
      <c r="O262" s="92"/>
      <c r="P262" s="92"/>
      <c r="Q262" s="92"/>
      <c r="R262" s="92"/>
      <c r="S262" s="92"/>
      <c r="T262" s="93"/>
      <c r="U262" s="39"/>
      <c r="V262" s="39"/>
      <c r="W262" s="39"/>
      <c r="X262" s="39"/>
      <c r="Y262" s="39"/>
      <c r="Z262" s="39"/>
      <c r="AA262" s="39"/>
      <c r="AB262" s="39"/>
      <c r="AC262" s="39"/>
      <c r="AD262" s="39"/>
      <c r="AE262" s="39"/>
      <c r="AT262" s="18" t="s">
        <v>158</v>
      </c>
      <c r="AU262" s="18" t="s">
        <v>85</v>
      </c>
    </row>
    <row r="263" s="2" customFormat="1">
      <c r="A263" s="39"/>
      <c r="B263" s="40"/>
      <c r="C263" s="41"/>
      <c r="D263" s="259" t="s">
        <v>160</v>
      </c>
      <c r="E263" s="41"/>
      <c r="F263" s="263" t="s">
        <v>329</v>
      </c>
      <c r="G263" s="41"/>
      <c r="H263" s="41"/>
      <c r="I263" s="157"/>
      <c r="J263" s="41"/>
      <c r="K263" s="41"/>
      <c r="L263" s="45"/>
      <c r="M263" s="261"/>
      <c r="N263" s="262"/>
      <c r="O263" s="92"/>
      <c r="P263" s="92"/>
      <c r="Q263" s="92"/>
      <c r="R263" s="92"/>
      <c r="S263" s="92"/>
      <c r="T263" s="93"/>
      <c r="U263" s="39"/>
      <c r="V263" s="39"/>
      <c r="W263" s="39"/>
      <c r="X263" s="39"/>
      <c r="Y263" s="39"/>
      <c r="Z263" s="39"/>
      <c r="AA263" s="39"/>
      <c r="AB263" s="39"/>
      <c r="AC263" s="39"/>
      <c r="AD263" s="39"/>
      <c r="AE263" s="39"/>
      <c r="AT263" s="18" t="s">
        <v>160</v>
      </c>
      <c r="AU263" s="18" t="s">
        <v>85</v>
      </c>
    </row>
    <row r="264" s="13" customFormat="1">
      <c r="A264" s="13"/>
      <c r="B264" s="264"/>
      <c r="C264" s="265"/>
      <c r="D264" s="259" t="s">
        <v>162</v>
      </c>
      <c r="E264" s="266" t="s">
        <v>1</v>
      </c>
      <c r="F264" s="267" t="s">
        <v>330</v>
      </c>
      <c r="G264" s="265"/>
      <c r="H264" s="266" t="s">
        <v>1</v>
      </c>
      <c r="I264" s="268"/>
      <c r="J264" s="265"/>
      <c r="K264" s="265"/>
      <c r="L264" s="269"/>
      <c r="M264" s="270"/>
      <c r="N264" s="271"/>
      <c r="O264" s="271"/>
      <c r="P264" s="271"/>
      <c r="Q264" s="271"/>
      <c r="R264" s="271"/>
      <c r="S264" s="271"/>
      <c r="T264" s="272"/>
      <c r="U264" s="13"/>
      <c r="V264" s="13"/>
      <c r="W264" s="13"/>
      <c r="X264" s="13"/>
      <c r="Y264" s="13"/>
      <c r="Z264" s="13"/>
      <c r="AA264" s="13"/>
      <c r="AB264" s="13"/>
      <c r="AC264" s="13"/>
      <c r="AD264" s="13"/>
      <c r="AE264" s="13"/>
      <c r="AT264" s="273" t="s">
        <v>162</v>
      </c>
      <c r="AU264" s="273" t="s">
        <v>85</v>
      </c>
      <c r="AV264" s="13" t="s">
        <v>21</v>
      </c>
      <c r="AW264" s="13" t="s">
        <v>34</v>
      </c>
      <c r="AX264" s="13" t="s">
        <v>77</v>
      </c>
      <c r="AY264" s="273" t="s">
        <v>149</v>
      </c>
    </row>
    <row r="265" s="14" customFormat="1">
      <c r="A265" s="14"/>
      <c r="B265" s="274"/>
      <c r="C265" s="275"/>
      <c r="D265" s="259" t="s">
        <v>162</v>
      </c>
      <c r="E265" s="276" t="s">
        <v>1</v>
      </c>
      <c r="F265" s="277" t="s">
        <v>331</v>
      </c>
      <c r="G265" s="275"/>
      <c r="H265" s="278">
        <v>5.9329999999999998</v>
      </c>
      <c r="I265" s="279"/>
      <c r="J265" s="275"/>
      <c r="K265" s="275"/>
      <c r="L265" s="280"/>
      <c r="M265" s="281"/>
      <c r="N265" s="282"/>
      <c r="O265" s="282"/>
      <c r="P265" s="282"/>
      <c r="Q265" s="282"/>
      <c r="R265" s="282"/>
      <c r="S265" s="282"/>
      <c r="T265" s="283"/>
      <c r="U265" s="14"/>
      <c r="V265" s="14"/>
      <c r="W265" s="14"/>
      <c r="X265" s="14"/>
      <c r="Y265" s="14"/>
      <c r="Z265" s="14"/>
      <c r="AA265" s="14"/>
      <c r="AB265" s="14"/>
      <c r="AC265" s="14"/>
      <c r="AD265" s="14"/>
      <c r="AE265" s="14"/>
      <c r="AT265" s="284" t="s">
        <v>162</v>
      </c>
      <c r="AU265" s="284" t="s">
        <v>85</v>
      </c>
      <c r="AV265" s="14" t="s">
        <v>85</v>
      </c>
      <c r="AW265" s="14" t="s">
        <v>34</v>
      </c>
      <c r="AX265" s="14" t="s">
        <v>77</v>
      </c>
      <c r="AY265" s="284" t="s">
        <v>149</v>
      </c>
    </row>
    <row r="266" s="13" customFormat="1">
      <c r="A266" s="13"/>
      <c r="B266" s="264"/>
      <c r="C266" s="265"/>
      <c r="D266" s="259" t="s">
        <v>162</v>
      </c>
      <c r="E266" s="266" t="s">
        <v>1</v>
      </c>
      <c r="F266" s="267" t="s">
        <v>332</v>
      </c>
      <c r="G266" s="265"/>
      <c r="H266" s="266" t="s">
        <v>1</v>
      </c>
      <c r="I266" s="268"/>
      <c r="J266" s="265"/>
      <c r="K266" s="265"/>
      <c r="L266" s="269"/>
      <c r="M266" s="270"/>
      <c r="N266" s="271"/>
      <c r="O266" s="271"/>
      <c r="P266" s="271"/>
      <c r="Q266" s="271"/>
      <c r="R266" s="271"/>
      <c r="S266" s="271"/>
      <c r="T266" s="272"/>
      <c r="U266" s="13"/>
      <c r="V266" s="13"/>
      <c r="W266" s="13"/>
      <c r="X266" s="13"/>
      <c r="Y266" s="13"/>
      <c r="Z266" s="13"/>
      <c r="AA266" s="13"/>
      <c r="AB266" s="13"/>
      <c r="AC266" s="13"/>
      <c r="AD266" s="13"/>
      <c r="AE266" s="13"/>
      <c r="AT266" s="273" t="s">
        <v>162</v>
      </c>
      <c r="AU266" s="273" t="s">
        <v>85</v>
      </c>
      <c r="AV266" s="13" t="s">
        <v>21</v>
      </c>
      <c r="AW266" s="13" t="s">
        <v>34</v>
      </c>
      <c r="AX266" s="13" t="s">
        <v>77</v>
      </c>
      <c r="AY266" s="273" t="s">
        <v>149</v>
      </c>
    </row>
    <row r="267" s="14" customFormat="1">
      <c r="A267" s="14"/>
      <c r="B267" s="274"/>
      <c r="C267" s="275"/>
      <c r="D267" s="259" t="s">
        <v>162</v>
      </c>
      <c r="E267" s="276" t="s">
        <v>1</v>
      </c>
      <c r="F267" s="277" t="s">
        <v>333</v>
      </c>
      <c r="G267" s="275"/>
      <c r="H267" s="278">
        <v>1.6000000000000001</v>
      </c>
      <c r="I267" s="279"/>
      <c r="J267" s="275"/>
      <c r="K267" s="275"/>
      <c r="L267" s="280"/>
      <c r="M267" s="281"/>
      <c r="N267" s="282"/>
      <c r="O267" s="282"/>
      <c r="P267" s="282"/>
      <c r="Q267" s="282"/>
      <c r="R267" s="282"/>
      <c r="S267" s="282"/>
      <c r="T267" s="283"/>
      <c r="U267" s="14"/>
      <c r="V267" s="14"/>
      <c r="W267" s="14"/>
      <c r="X267" s="14"/>
      <c r="Y267" s="14"/>
      <c r="Z267" s="14"/>
      <c r="AA267" s="14"/>
      <c r="AB267" s="14"/>
      <c r="AC267" s="14"/>
      <c r="AD267" s="14"/>
      <c r="AE267" s="14"/>
      <c r="AT267" s="284" t="s">
        <v>162</v>
      </c>
      <c r="AU267" s="284" t="s">
        <v>85</v>
      </c>
      <c r="AV267" s="14" t="s">
        <v>85</v>
      </c>
      <c r="AW267" s="14" t="s">
        <v>34</v>
      </c>
      <c r="AX267" s="14" t="s">
        <v>77</v>
      </c>
      <c r="AY267" s="284" t="s">
        <v>149</v>
      </c>
    </row>
    <row r="268" s="15" customFormat="1">
      <c r="A268" s="15"/>
      <c r="B268" s="285"/>
      <c r="C268" s="286"/>
      <c r="D268" s="259" t="s">
        <v>162</v>
      </c>
      <c r="E268" s="287" t="s">
        <v>1</v>
      </c>
      <c r="F268" s="288" t="s">
        <v>166</v>
      </c>
      <c r="G268" s="286"/>
      <c r="H268" s="289">
        <v>7.5330000000000004</v>
      </c>
      <c r="I268" s="290"/>
      <c r="J268" s="286"/>
      <c r="K268" s="286"/>
      <c r="L268" s="291"/>
      <c r="M268" s="292"/>
      <c r="N268" s="293"/>
      <c r="O268" s="293"/>
      <c r="P268" s="293"/>
      <c r="Q268" s="293"/>
      <c r="R268" s="293"/>
      <c r="S268" s="293"/>
      <c r="T268" s="294"/>
      <c r="U268" s="15"/>
      <c r="V268" s="15"/>
      <c r="W268" s="15"/>
      <c r="X268" s="15"/>
      <c r="Y268" s="15"/>
      <c r="Z268" s="15"/>
      <c r="AA268" s="15"/>
      <c r="AB268" s="15"/>
      <c r="AC268" s="15"/>
      <c r="AD268" s="15"/>
      <c r="AE268" s="15"/>
      <c r="AT268" s="295" t="s">
        <v>162</v>
      </c>
      <c r="AU268" s="295" t="s">
        <v>85</v>
      </c>
      <c r="AV268" s="15" t="s">
        <v>156</v>
      </c>
      <c r="AW268" s="15" t="s">
        <v>34</v>
      </c>
      <c r="AX268" s="15" t="s">
        <v>21</v>
      </c>
      <c r="AY268" s="295" t="s">
        <v>149</v>
      </c>
    </row>
    <row r="269" s="2" customFormat="1" ht="16.5" customHeight="1">
      <c r="A269" s="39"/>
      <c r="B269" s="40"/>
      <c r="C269" s="246" t="s">
        <v>182</v>
      </c>
      <c r="D269" s="246" t="s">
        <v>151</v>
      </c>
      <c r="E269" s="247" t="s">
        <v>334</v>
      </c>
      <c r="F269" s="248" t="s">
        <v>335</v>
      </c>
      <c r="G269" s="249" t="s">
        <v>154</v>
      </c>
      <c r="H269" s="250">
        <v>13.676</v>
      </c>
      <c r="I269" s="251"/>
      <c r="J269" s="252">
        <f>ROUND(I269*H269,2)</f>
        <v>0</v>
      </c>
      <c r="K269" s="248" t="s">
        <v>155</v>
      </c>
      <c r="L269" s="45"/>
      <c r="M269" s="253" t="s">
        <v>1</v>
      </c>
      <c r="N269" s="254" t="s">
        <v>42</v>
      </c>
      <c r="O269" s="92"/>
      <c r="P269" s="255">
        <f>O269*H269</f>
        <v>0</v>
      </c>
      <c r="Q269" s="255">
        <v>0.0014357</v>
      </c>
      <c r="R269" s="255">
        <f>Q269*H269</f>
        <v>0.019634633200000001</v>
      </c>
      <c r="S269" s="255">
        <v>0</v>
      </c>
      <c r="T269" s="256">
        <f>S269*H269</f>
        <v>0</v>
      </c>
      <c r="U269" s="39"/>
      <c r="V269" s="39"/>
      <c r="W269" s="39"/>
      <c r="X269" s="39"/>
      <c r="Y269" s="39"/>
      <c r="Z269" s="39"/>
      <c r="AA269" s="39"/>
      <c r="AB269" s="39"/>
      <c r="AC269" s="39"/>
      <c r="AD269" s="39"/>
      <c r="AE269" s="39"/>
      <c r="AR269" s="257" t="s">
        <v>156</v>
      </c>
      <c r="AT269" s="257" t="s">
        <v>151</v>
      </c>
      <c r="AU269" s="257" t="s">
        <v>85</v>
      </c>
      <c r="AY269" s="18" t="s">
        <v>149</v>
      </c>
      <c r="BE269" s="258">
        <f>IF(N269="základní",J269,0)</f>
        <v>0</v>
      </c>
      <c r="BF269" s="258">
        <f>IF(N269="snížená",J269,0)</f>
        <v>0</v>
      </c>
      <c r="BG269" s="258">
        <f>IF(N269="zákl. přenesená",J269,0)</f>
        <v>0</v>
      </c>
      <c r="BH269" s="258">
        <f>IF(N269="sníž. přenesená",J269,0)</f>
        <v>0</v>
      </c>
      <c r="BI269" s="258">
        <f>IF(N269="nulová",J269,0)</f>
        <v>0</v>
      </c>
      <c r="BJ269" s="18" t="s">
        <v>21</v>
      </c>
      <c r="BK269" s="258">
        <f>ROUND(I269*H269,2)</f>
        <v>0</v>
      </c>
      <c r="BL269" s="18" t="s">
        <v>156</v>
      </c>
      <c r="BM269" s="257" t="s">
        <v>336</v>
      </c>
    </row>
    <row r="270" s="2" customFormat="1">
      <c r="A270" s="39"/>
      <c r="B270" s="40"/>
      <c r="C270" s="41"/>
      <c r="D270" s="259" t="s">
        <v>158</v>
      </c>
      <c r="E270" s="41"/>
      <c r="F270" s="260" t="s">
        <v>337</v>
      </c>
      <c r="G270" s="41"/>
      <c r="H270" s="41"/>
      <c r="I270" s="157"/>
      <c r="J270" s="41"/>
      <c r="K270" s="41"/>
      <c r="L270" s="45"/>
      <c r="M270" s="261"/>
      <c r="N270" s="262"/>
      <c r="O270" s="92"/>
      <c r="P270" s="92"/>
      <c r="Q270" s="92"/>
      <c r="R270" s="92"/>
      <c r="S270" s="92"/>
      <c r="T270" s="93"/>
      <c r="U270" s="39"/>
      <c r="V270" s="39"/>
      <c r="W270" s="39"/>
      <c r="X270" s="39"/>
      <c r="Y270" s="39"/>
      <c r="Z270" s="39"/>
      <c r="AA270" s="39"/>
      <c r="AB270" s="39"/>
      <c r="AC270" s="39"/>
      <c r="AD270" s="39"/>
      <c r="AE270" s="39"/>
      <c r="AT270" s="18" t="s">
        <v>158</v>
      </c>
      <c r="AU270" s="18" t="s">
        <v>85</v>
      </c>
    </row>
    <row r="271" s="2" customFormat="1">
      <c r="A271" s="39"/>
      <c r="B271" s="40"/>
      <c r="C271" s="41"/>
      <c r="D271" s="259" t="s">
        <v>160</v>
      </c>
      <c r="E271" s="41"/>
      <c r="F271" s="263" t="s">
        <v>338</v>
      </c>
      <c r="G271" s="41"/>
      <c r="H271" s="41"/>
      <c r="I271" s="157"/>
      <c r="J271" s="41"/>
      <c r="K271" s="41"/>
      <c r="L271" s="45"/>
      <c r="M271" s="261"/>
      <c r="N271" s="262"/>
      <c r="O271" s="92"/>
      <c r="P271" s="92"/>
      <c r="Q271" s="92"/>
      <c r="R271" s="92"/>
      <c r="S271" s="92"/>
      <c r="T271" s="93"/>
      <c r="U271" s="39"/>
      <c r="V271" s="39"/>
      <c r="W271" s="39"/>
      <c r="X271" s="39"/>
      <c r="Y271" s="39"/>
      <c r="Z271" s="39"/>
      <c r="AA271" s="39"/>
      <c r="AB271" s="39"/>
      <c r="AC271" s="39"/>
      <c r="AD271" s="39"/>
      <c r="AE271" s="39"/>
      <c r="AT271" s="18" t="s">
        <v>160</v>
      </c>
      <c r="AU271" s="18" t="s">
        <v>85</v>
      </c>
    </row>
    <row r="272" s="13" customFormat="1">
      <c r="A272" s="13"/>
      <c r="B272" s="264"/>
      <c r="C272" s="265"/>
      <c r="D272" s="259" t="s">
        <v>162</v>
      </c>
      <c r="E272" s="266" t="s">
        <v>1</v>
      </c>
      <c r="F272" s="267" t="s">
        <v>330</v>
      </c>
      <c r="G272" s="265"/>
      <c r="H272" s="266" t="s">
        <v>1</v>
      </c>
      <c r="I272" s="268"/>
      <c r="J272" s="265"/>
      <c r="K272" s="265"/>
      <c r="L272" s="269"/>
      <c r="M272" s="270"/>
      <c r="N272" s="271"/>
      <c r="O272" s="271"/>
      <c r="P272" s="271"/>
      <c r="Q272" s="271"/>
      <c r="R272" s="271"/>
      <c r="S272" s="271"/>
      <c r="T272" s="272"/>
      <c r="U272" s="13"/>
      <c r="V272" s="13"/>
      <c r="W272" s="13"/>
      <c r="X272" s="13"/>
      <c r="Y272" s="13"/>
      <c r="Z272" s="13"/>
      <c r="AA272" s="13"/>
      <c r="AB272" s="13"/>
      <c r="AC272" s="13"/>
      <c r="AD272" s="13"/>
      <c r="AE272" s="13"/>
      <c r="AT272" s="273" t="s">
        <v>162</v>
      </c>
      <c r="AU272" s="273" t="s">
        <v>85</v>
      </c>
      <c r="AV272" s="13" t="s">
        <v>21</v>
      </c>
      <c r="AW272" s="13" t="s">
        <v>34</v>
      </c>
      <c r="AX272" s="13" t="s">
        <v>77</v>
      </c>
      <c r="AY272" s="273" t="s">
        <v>149</v>
      </c>
    </row>
    <row r="273" s="14" customFormat="1">
      <c r="A273" s="14"/>
      <c r="B273" s="274"/>
      <c r="C273" s="275"/>
      <c r="D273" s="259" t="s">
        <v>162</v>
      </c>
      <c r="E273" s="276" t="s">
        <v>1</v>
      </c>
      <c r="F273" s="277" t="s">
        <v>339</v>
      </c>
      <c r="G273" s="275"/>
      <c r="H273" s="278">
        <v>6.5919999999999996</v>
      </c>
      <c r="I273" s="279"/>
      <c r="J273" s="275"/>
      <c r="K273" s="275"/>
      <c r="L273" s="280"/>
      <c r="M273" s="281"/>
      <c r="N273" s="282"/>
      <c r="O273" s="282"/>
      <c r="P273" s="282"/>
      <c r="Q273" s="282"/>
      <c r="R273" s="282"/>
      <c r="S273" s="282"/>
      <c r="T273" s="283"/>
      <c r="U273" s="14"/>
      <c r="V273" s="14"/>
      <c r="W273" s="14"/>
      <c r="X273" s="14"/>
      <c r="Y273" s="14"/>
      <c r="Z273" s="14"/>
      <c r="AA273" s="14"/>
      <c r="AB273" s="14"/>
      <c r="AC273" s="14"/>
      <c r="AD273" s="14"/>
      <c r="AE273" s="14"/>
      <c r="AT273" s="284" t="s">
        <v>162</v>
      </c>
      <c r="AU273" s="284" t="s">
        <v>85</v>
      </c>
      <c r="AV273" s="14" t="s">
        <v>85</v>
      </c>
      <c r="AW273" s="14" t="s">
        <v>34</v>
      </c>
      <c r="AX273" s="14" t="s">
        <v>77</v>
      </c>
      <c r="AY273" s="284" t="s">
        <v>149</v>
      </c>
    </row>
    <row r="274" s="14" customFormat="1">
      <c r="A274" s="14"/>
      <c r="B274" s="274"/>
      <c r="C274" s="275"/>
      <c r="D274" s="259" t="s">
        <v>162</v>
      </c>
      <c r="E274" s="276" t="s">
        <v>1</v>
      </c>
      <c r="F274" s="277" t="s">
        <v>340</v>
      </c>
      <c r="G274" s="275"/>
      <c r="H274" s="278">
        <v>0.71999999999999997</v>
      </c>
      <c r="I274" s="279"/>
      <c r="J274" s="275"/>
      <c r="K274" s="275"/>
      <c r="L274" s="280"/>
      <c r="M274" s="281"/>
      <c r="N274" s="282"/>
      <c r="O274" s="282"/>
      <c r="P274" s="282"/>
      <c r="Q274" s="282"/>
      <c r="R274" s="282"/>
      <c r="S274" s="282"/>
      <c r="T274" s="283"/>
      <c r="U274" s="14"/>
      <c r="V274" s="14"/>
      <c r="W274" s="14"/>
      <c r="X274" s="14"/>
      <c r="Y274" s="14"/>
      <c r="Z274" s="14"/>
      <c r="AA274" s="14"/>
      <c r="AB274" s="14"/>
      <c r="AC274" s="14"/>
      <c r="AD274" s="14"/>
      <c r="AE274" s="14"/>
      <c r="AT274" s="284" t="s">
        <v>162</v>
      </c>
      <c r="AU274" s="284" t="s">
        <v>85</v>
      </c>
      <c r="AV274" s="14" t="s">
        <v>85</v>
      </c>
      <c r="AW274" s="14" t="s">
        <v>34</v>
      </c>
      <c r="AX274" s="14" t="s">
        <v>77</v>
      </c>
      <c r="AY274" s="284" t="s">
        <v>149</v>
      </c>
    </row>
    <row r="275" s="13" customFormat="1">
      <c r="A275" s="13"/>
      <c r="B275" s="264"/>
      <c r="C275" s="265"/>
      <c r="D275" s="259" t="s">
        <v>162</v>
      </c>
      <c r="E275" s="266" t="s">
        <v>1</v>
      </c>
      <c r="F275" s="267" t="s">
        <v>332</v>
      </c>
      <c r="G275" s="265"/>
      <c r="H275" s="266" t="s">
        <v>1</v>
      </c>
      <c r="I275" s="268"/>
      <c r="J275" s="265"/>
      <c r="K275" s="265"/>
      <c r="L275" s="269"/>
      <c r="M275" s="270"/>
      <c r="N275" s="271"/>
      <c r="O275" s="271"/>
      <c r="P275" s="271"/>
      <c r="Q275" s="271"/>
      <c r="R275" s="271"/>
      <c r="S275" s="271"/>
      <c r="T275" s="272"/>
      <c r="U275" s="13"/>
      <c r="V275" s="13"/>
      <c r="W275" s="13"/>
      <c r="X275" s="13"/>
      <c r="Y275" s="13"/>
      <c r="Z275" s="13"/>
      <c r="AA275" s="13"/>
      <c r="AB275" s="13"/>
      <c r="AC275" s="13"/>
      <c r="AD275" s="13"/>
      <c r="AE275" s="13"/>
      <c r="AT275" s="273" t="s">
        <v>162</v>
      </c>
      <c r="AU275" s="273" t="s">
        <v>85</v>
      </c>
      <c r="AV275" s="13" t="s">
        <v>21</v>
      </c>
      <c r="AW275" s="13" t="s">
        <v>34</v>
      </c>
      <c r="AX275" s="13" t="s">
        <v>77</v>
      </c>
      <c r="AY275" s="273" t="s">
        <v>149</v>
      </c>
    </row>
    <row r="276" s="14" customFormat="1">
      <c r="A276" s="14"/>
      <c r="B276" s="274"/>
      <c r="C276" s="275"/>
      <c r="D276" s="259" t="s">
        <v>162</v>
      </c>
      <c r="E276" s="276" t="s">
        <v>1</v>
      </c>
      <c r="F276" s="277" t="s">
        <v>341</v>
      </c>
      <c r="G276" s="275"/>
      <c r="H276" s="278">
        <v>6.3639999999999999</v>
      </c>
      <c r="I276" s="279"/>
      <c r="J276" s="275"/>
      <c r="K276" s="275"/>
      <c r="L276" s="280"/>
      <c r="M276" s="281"/>
      <c r="N276" s="282"/>
      <c r="O276" s="282"/>
      <c r="P276" s="282"/>
      <c r="Q276" s="282"/>
      <c r="R276" s="282"/>
      <c r="S276" s="282"/>
      <c r="T276" s="283"/>
      <c r="U276" s="14"/>
      <c r="V276" s="14"/>
      <c r="W276" s="14"/>
      <c r="X276" s="14"/>
      <c r="Y276" s="14"/>
      <c r="Z276" s="14"/>
      <c r="AA276" s="14"/>
      <c r="AB276" s="14"/>
      <c r="AC276" s="14"/>
      <c r="AD276" s="14"/>
      <c r="AE276" s="14"/>
      <c r="AT276" s="284" t="s">
        <v>162</v>
      </c>
      <c r="AU276" s="284" t="s">
        <v>85</v>
      </c>
      <c r="AV276" s="14" t="s">
        <v>85</v>
      </c>
      <c r="AW276" s="14" t="s">
        <v>34</v>
      </c>
      <c r="AX276" s="14" t="s">
        <v>77</v>
      </c>
      <c r="AY276" s="284" t="s">
        <v>149</v>
      </c>
    </row>
    <row r="277" s="15" customFormat="1">
      <c r="A277" s="15"/>
      <c r="B277" s="285"/>
      <c r="C277" s="286"/>
      <c r="D277" s="259" t="s">
        <v>162</v>
      </c>
      <c r="E277" s="287" t="s">
        <v>1</v>
      </c>
      <c r="F277" s="288" t="s">
        <v>166</v>
      </c>
      <c r="G277" s="286"/>
      <c r="H277" s="289">
        <v>13.676</v>
      </c>
      <c r="I277" s="290"/>
      <c r="J277" s="286"/>
      <c r="K277" s="286"/>
      <c r="L277" s="291"/>
      <c r="M277" s="292"/>
      <c r="N277" s="293"/>
      <c r="O277" s="293"/>
      <c r="P277" s="293"/>
      <c r="Q277" s="293"/>
      <c r="R277" s="293"/>
      <c r="S277" s="293"/>
      <c r="T277" s="294"/>
      <c r="U277" s="15"/>
      <c r="V277" s="15"/>
      <c r="W277" s="15"/>
      <c r="X277" s="15"/>
      <c r="Y277" s="15"/>
      <c r="Z277" s="15"/>
      <c r="AA277" s="15"/>
      <c r="AB277" s="15"/>
      <c r="AC277" s="15"/>
      <c r="AD277" s="15"/>
      <c r="AE277" s="15"/>
      <c r="AT277" s="295" t="s">
        <v>162</v>
      </c>
      <c r="AU277" s="295" t="s">
        <v>85</v>
      </c>
      <c r="AV277" s="15" t="s">
        <v>156</v>
      </c>
      <c r="AW277" s="15" t="s">
        <v>34</v>
      </c>
      <c r="AX277" s="15" t="s">
        <v>21</v>
      </c>
      <c r="AY277" s="295" t="s">
        <v>149</v>
      </c>
    </row>
    <row r="278" s="2" customFormat="1" ht="16.5" customHeight="1">
      <c r="A278" s="39"/>
      <c r="B278" s="40"/>
      <c r="C278" s="246" t="s">
        <v>342</v>
      </c>
      <c r="D278" s="246" t="s">
        <v>151</v>
      </c>
      <c r="E278" s="247" t="s">
        <v>343</v>
      </c>
      <c r="F278" s="248" t="s">
        <v>344</v>
      </c>
      <c r="G278" s="249" t="s">
        <v>154</v>
      </c>
      <c r="H278" s="250">
        <v>13.676</v>
      </c>
      <c r="I278" s="251"/>
      <c r="J278" s="252">
        <f>ROUND(I278*H278,2)</f>
        <v>0</v>
      </c>
      <c r="K278" s="248" t="s">
        <v>155</v>
      </c>
      <c r="L278" s="45"/>
      <c r="M278" s="253" t="s">
        <v>1</v>
      </c>
      <c r="N278" s="254" t="s">
        <v>42</v>
      </c>
      <c r="O278" s="92"/>
      <c r="P278" s="255">
        <f>O278*H278</f>
        <v>0</v>
      </c>
      <c r="Q278" s="255">
        <v>3.6000000000000001E-05</v>
      </c>
      <c r="R278" s="255">
        <f>Q278*H278</f>
        <v>0.00049233600000000001</v>
      </c>
      <c r="S278" s="255">
        <v>0</v>
      </c>
      <c r="T278" s="256">
        <f>S278*H278</f>
        <v>0</v>
      </c>
      <c r="U278" s="39"/>
      <c r="V278" s="39"/>
      <c r="W278" s="39"/>
      <c r="X278" s="39"/>
      <c r="Y278" s="39"/>
      <c r="Z278" s="39"/>
      <c r="AA278" s="39"/>
      <c r="AB278" s="39"/>
      <c r="AC278" s="39"/>
      <c r="AD278" s="39"/>
      <c r="AE278" s="39"/>
      <c r="AR278" s="257" t="s">
        <v>156</v>
      </c>
      <c r="AT278" s="257" t="s">
        <v>151</v>
      </c>
      <c r="AU278" s="257" t="s">
        <v>85</v>
      </c>
      <c r="AY278" s="18" t="s">
        <v>149</v>
      </c>
      <c r="BE278" s="258">
        <f>IF(N278="základní",J278,0)</f>
        <v>0</v>
      </c>
      <c r="BF278" s="258">
        <f>IF(N278="snížená",J278,0)</f>
        <v>0</v>
      </c>
      <c r="BG278" s="258">
        <f>IF(N278="zákl. přenesená",J278,0)</f>
        <v>0</v>
      </c>
      <c r="BH278" s="258">
        <f>IF(N278="sníž. přenesená",J278,0)</f>
        <v>0</v>
      </c>
      <c r="BI278" s="258">
        <f>IF(N278="nulová",J278,0)</f>
        <v>0</v>
      </c>
      <c r="BJ278" s="18" t="s">
        <v>21</v>
      </c>
      <c r="BK278" s="258">
        <f>ROUND(I278*H278,2)</f>
        <v>0</v>
      </c>
      <c r="BL278" s="18" t="s">
        <v>156</v>
      </c>
      <c r="BM278" s="257" t="s">
        <v>345</v>
      </c>
    </row>
    <row r="279" s="2" customFormat="1">
      <c r="A279" s="39"/>
      <c r="B279" s="40"/>
      <c r="C279" s="41"/>
      <c r="D279" s="259" t="s">
        <v>158</v>
      </c>
      <c r="E279" s="41"/>
      <c r="F279" s="260" t="s">
        <v>346</v>
      </c>
      <c r="G279" s="41"/>
      <c r="H279" s="41"/>
      <c r="I279" s="157"/>
      <c r="J279" s="41"/>
      <c r="K279" s="41"/>
      <c r="L279" s="45"/>
      <c r="M279" s="261"/>
      <c r="N279" s="262"/>
      <c r="O279" s="92"/>
      <c r="P279" s="92"/>
      <c r="Q279" s="92"/>
      <c r="R279" s="92"/>
      <c r="S279" s="92"/>
      <c r="T279" s="93"/>
      <c r="U279" s="39"/>
      <c r="V279" s="39"/>
      <c r="W279" s="39"/>
      <c r="X279" s="39"/>
      <c r="Y279" s="39"/>
      <c r="Z279" s="39"/>
      <c r="AA279" s="39"/>
      <c r="AB279" s="39"/>
      <c r="AC279" s="39"/>
      <c r="AD279" s="39"/>
      <c r="AE279" s="39"/>
      <c r="AT279" s="18" t="s">
        <v>158</v>
      </c>
      <c r="AU279" s="18" t="s">
        <v>85</v>
      </c>
    </row>
    <row r="280" s="2" customFormat="1">
      <c r="A280" s="39"/>
      <c r="B280" s="40"/>
      <c r="C280" s="41"/>
      <c r="D280" s="259" t="s">
        <v>160</v>
      </c>
      <c r="E280" s="41"/>
      <c r="F280" s="263" t="s">
        <v>338</v>
      </c>
      <c r="G280" s="41"/>
      <c r="H280" s="41"/>
      <c r="I280" s="157"/>
      <c r="J280" s="41"/>
      <c r="K280" s="41"/>
      <c r="L280" s="45"/>
      <c r="M280" s="261"/>
      <c r="N280" s="262"/>
      <c r="O280" s="92"/>
      <c r="P280" s="92"/>
      <c r="Q280" s="92"/>
      <c r="R280" s="92"/>
      <c r="S280" s="92"/>
      <c r="T280" s="93"/>
      <c r="U280" s="39"/>
      <c r="V280" s="39"/>
      <c r="W280" s="39"/>
      <c r="X280" s="39"/>
      <c r="Y280" s="39"/>
      <c r="Z280" s="39"/>
      <c r="AA280" s="39"/>
      <c r="AB280" s="39"/>
      <c r="AC280" s="39"/>
      <c r="AD280" s="39"/>
      <c r="AE280" s="39"/>
      <c r="AT280" s="18" t="s">
        <v>160</v>
      </c>
      <c r="AU280" s="18" t="s">
        <v>85</v>
      </c>
    </row>
    <row r="281" s="2" customFormat="1" ht="16.5" customHeight="1">
      <c r="A281" s="39"/>
      <c r="B281" s="40"/>
      <c r="C281" s="246" t="s">
        <v>347</v>
      </c>
      <c r="D281" s="246" t="s">
        <v>151</v>
      </c>
      <c r="E281" s="247" t="s">
        <v>348</v>
      </c>
      <c r="F281" s="248" t="s">
        <v>349</v>
      </c>
      <c r="G281" s="249" t="s">
        <v>243</v>
      </c>
      <c r="H281" s="250">
        <v>0.089999999999999997</v>
      </c>
      <c r="I281" s="251"/>
      <c r="J281" s="252">
        <f>ROUND(I281*H281,2)</f>
        <v>0</v>
      </c>
      <c r="K281" s="248" t="s">
        <v>155</v>
      </c>
      <c r="L281" s="45"/>
      <c r="M281" s="253" t="s">
        <v>1</v>
      </c>
      <c r="N281" s="254" t="s">
        <v>42</v>
      </c>
      <c r="O281" s="92"/>
      <c r="P281" s="255">
        <f>O281*H281</f>
        <v>0</v>
      </c>
      <c r="Q281" s="255">
        <v>1.038217</v>
      </c>
      <c r="R281" s="255">
        <f>Q281*H281</f>
        <v>0.093439529999999993</v>
      </c>
      <c r="S281" s="255">
        <v>0</v>
      </c>
      <c r="T281" s="256">
        <f>S281*H281</f>
        <v>0</v>
      </c>
      <c r="U281" s="39"/>
      <c r="V281" s="39"/>
      <c r="W281" s="39"/>
      <c r="X281" s="39"/>
      <c r="Y281" s="39"/>
      <c r="Z281" s="39"/>
      <c r="AA281" s="39"/>
      <c r="AB281" s="39"/>
      <c r="AC281" s="39"/>
      <c r="AD281" s="39"/>
      <c r="AE281" s="39"/>
      <c r="AR281" s="257" t="s">
        <v>156</v>
      </c>
      <c r="AT281" s="257" t="s">
        <v>151</v>
      </c>
      <c r="AU281" s="257" t="s">
        <v>85</v>
      </c>
      <c r="AY281" s="18" t="s">
        <v>149</v>
      </c>
      <c r="BE281" s="258">
        <f>IF(N281="základní",J281,0)</f>
        <v>0</v>
      </c>
      <c r="BF281" s="258">
        <f>IF(N281="snížená",J281,0)</f>
        <v>0</v>
      </c>
      <c r="BG281" s="258">
        <f>IF(N281="zákl. přenesená",J281,0)</f>
        <v>0</v>
      </c>
      <c r="BH281" s="258">
        <f>IF(N281="sníž. přenesená",J281,0)</f>
        <v>0</v>
      </c>
      <c r="BI281" s="258">
        <f>IF(N281="nulová",J281,0)</f>
        <v>0</v>
      </c>
      <c r="BJ281" s="18" t="s">
        <v>21</v>
      </c>
      <c r="BK281" s="258">
        <f>ROUND(I281*H281,2)</f>
        <v>0</v>
      </c>
      <c r="BL281" s="18" t="s">
        <v>156</v>
      </c>
      <c r="BM281" s="257" t="s">
        <v>350</v>
      </c>
    </row>
    <row r="282" s="2" customFormat="1">
      <c r="A282" s="39"/>
      <c r="B282" s="40"/>
      <c r="C282" s="41"/>
      <c r="D282" s="259" t="s">
        <v>158</v>
      </c>
      <c r="E282" s="41"/>
      <c r="F282" s="260" t="s">
        <v>351</v>
      </c>
      <c r="G282" s="41"/>
      <c r="H282" s="41"/>
      <c r="I282" s="157"/>
      <c r="J282" s="41"/>
      <c r="K282" s="41"/>
      <c r="L282" s="45"/>
      <c r="M282" s="261"/>
      <c r="N282" s="262"/>
      <c r="O282" s="92"/>
      <c r="P282" s="92"/>
      <c r="Q282" s="92"/>
      <c r="R282" s="92"/>
      <c r="S282" s="92"/>
      <c r="T282" s="93"/>
      <c r="U282" s="39"/>
      <c r="V282" s="39"/>
      <c r="W282" s="39"/>
      <c r="X282" s="39"/>
      <c r="Y282" s="39"/>
      <c r="Z282" s="39"/>
      <c r="AA282" s="39"/>
      <c r="AB282" s="39"/>
      <c r="AC282" s="39"/>
      <c r="AD282" s="39"/>
      <c r="AE282" s="39"/>
      <c r="AT282" s="18" t="s">
        <v>158</v>
      </c>
      <c r="AU282" s="18" t="s">
        <v>85</v>
      </c>
    </row>
    <row r="283" s="2" customFormat="1">
      <c r="A283" s="39"/>
      <c r="B283" s="40"/>
      <c r="C283" s="41"/>
      <c r="D283" s="259" t="s">
        <v>160</v>
      </c>
      <c r="E283" s="41"/>
      <c r="F283" s="263" t="s">
        <v>352</v>
      </c>
      <c r="G283" s="41"/>
      <c r="H283" s="41"/>
      <c r="I283" s="157"/>
      <c r="J283" s="41"/>
      <c r="K283" s="41"/>
      <c r="L283" s="45"/>
      <c r="M283" s="261"/>
      <c r="N283" s="262"/>
      <c r="O283" s="92"/>
      <c r="P283" s="92"/>
      <c r="Q283" s="92"/>
      <c r="R283" s="92"/>
      <c r="S283" s="92"/>
      <c r="T283" s="93"/>
      <c r="U283" s="39"/>
      <c r="V283" s="39"/>
      <c r="W283" s="39"/>
      <c r="X283" s="39"/>
      <c r="Y283" s="39"/>
      <c r="Z283" s="39"/>
      <c r="AA283" s="39"/>
      <c r="AB283" s="39"/>
      <c r="AC283" s="39"/>
      <c r="AD283" s="39"/>
      <c r="AE283" s="39"/>
      <c r="AT283" s="18" t="s">
        <v>160</v>
      </c>
      <c r="AU283" s="18" t="s">
        <v>85</v>
      </c>
    </row>
    <row r="284" s="14" customFormat="1">
      <c r="A284" s="14"/>
      <c r="B284" s="274"/>
      <c r="C284" s="275"/>
      <c r="D284" s="259" t="s">
        <v>162</v>
      </c>
      <c r="E284" s="276" t="s">
        <v>1</v>
      </c>
      <c r="F284" s="277" t="s">
        <v>353</v>
      </c>
      <c r="G284" s="275"/>
      <c r="H284" s="278">
        <v>0.089999999999999997</v>
      </c>
      <c r="I284" s="279"/>
      <c r="J284" s="275"/>
      <c r="K284" s="275"/>
      <c r="L284" s="280"/>
      <c r="M284" s="281"/>
      <c r="N284" s="282"/>
      <c r="O284" s="282"/>
      <c r="P284" s="282"/>
      <c r="Q284" s="282"/>
      <c r="R284" s="282"/>
      <c r="S284" s="282"/>
      <c r="T284" s="283"/>
      <c r="U284" s="14"/>
      <c r="V284" s="14"/>
      <c r="W284" s="14"/>
      <c r="X284" s="14"/>
      <c r="Y284" s="14"/>
      <c r="Z284" s="14"/>
      <c r="AA284" s="14"/>
      <c r="AB284" s="14"/>
      <c r="AC284" s="14"/>
      <c r="AD284" s="14"/>
      <c r="AE284" s="14"/>
      <c r="AT284" s="284" t="s">
        <v>162</v>
      </c>
      <c r="AU284" s="284" t="s">
        <v>85</v>
      </c>
      <c r="AV284" s="14" t="s">
        <v>85</v>
      </c>
      <c r="AW284" s="14" t="s">
        <v>34</v>
      </c>
      <c r="AX284" s="14" t="s">
        <v>21</v>
      </c>
      <c r="AY284" s="284" t="s">
        <v>149</v>
      </c>
    </row>
    <row r="285" s="2" customFormat="1" ht="21.75" customHeight="1">
      <c r="A285" s="39"/>
      <c r="B285" s="40"/>
      <c r="C285" s="246" t="s">
        <v>354</v>
      </c>
      <c r="D285" s="246" t="s">
        <v>151</v>
      </c>
      <c r="E285" s="247" t="s">
        <v>355</v>
      </c>
      <c r="F285" s="248" t="s">
        <v>356</v>
      </c>
      <c r="G285" s="249" t="s">
        <v>243</v>
      </c>
      <c r="H285" s="250">
        <v>0.27800000000000002</v>
      </c>
      <c r="I285" s="251"/>
      <c r="J285" s="252">
        <f>ROUND(I285*H285,2)</f>
        <v>0</v>
      </c>
      <c r="K285" s="248" t="s">
        <v>155</v>
      </c>
      <c r="L285" s="45"/>
      <c r="M285" s="253" t="s">
        <v>1</v>
      </c>
      <c r="N285" s="254" t="s">
        <v>42</v>
      </c>
      <c r="O285" s="92"/>
      <c r="P285" s="255">
        <f>O285*H285</f>
        <v>0</v>
      </c>
      <c r="Q285" s="255">
        <v>1.0597380000000001</v>
      </c>
      <c r="R285" s="255">
        <f>Q285*H285</f>
        <v>0.29460716400000003</v>
      </c>
      <c r="S285" s="255">
        <v>0</v>
      </c>
      <c r="T285" s="256">
        <f>S285*H285</f>
        <v>0</v>
      </c>
      <c r="U285" s="39"/>
      <c r="V285" s="39"/>
      <c r="W285" s="39"/>
      <c r="X285" s="39"/>
      <c r="Y285" s="39"/>
      <c r="Z285" s="39"/>
      <c r="AA285" s="39"/>
      <c r="AB285" s="39"/>
      <c r="AC285" s="39"/>
      <c r="AD285" s="39"/>
      <c r="AE285" s="39"/>
      <c r="AR285" s="257" t="s">
        <v>156</v>
      </c>
      <c r="AT285" s="257" t="s">
        <v>151</v>
      </c>
      <c r="AU285" s="257" t="s">
        <v>85</v>
      </c>
      <c r="AY285" s="18" t="s">
        <v>149</v>
      </c>
      <c r="BE285" s="258">
        <f>IF(N285="základní",J285,0)</f>
        <v>0</v>
      </c>
      <c r="BF285" s="258">
        <f>IF(N285="snížená",J285,0)</f>
        <v>0</v>
      </c>
      <c r="BG285" s="258">
        <f>IF(N285="zákl. přenesená",J285,0)</f>
        <v>0</v>
      </c>
      <c r="BH285" s="258">
        <f>IF(N285="sníž. přenesená",J285,0)</f>
        <v>0</v>
      </c>
      <c r="BI285" s="258">
        <f>IF(N285="nulová",J285,0)</f>
        <v>0</v>
      </c>
      <c r="BJ285" s="18" t="s">
        <v>21</v>
      </c>
      <c r="BK285" s="258">
        <f>ROUND(I285*H285,2)</f>
        <v>0</v>
      </c>
      <c r="BL285" s="18" t="s">
        <v>156</v>
      </c>
      <c r="BM285" s="257" t="s">
        <v>357</v>
      </c>
    </row>
    <row r="286" s="2" customFormat="1">
      <c r="A286" s="39"/>
      <c r="B286" s="40"/>
      <c r="C286" s="41"/>
      <c r="D286" s="259" t="s">
        <v>158</v>
      </c>
      <c r="E286" s="41"/>
      <c r="F286" s="260" t="s">
        <v>358</v>
      </c>
      <c r="G286" s="41"/>
      <c r="H286" s="41"/>
      <c r="I286" s="157"/>
      <c r="J286" s="41"/>
      <c r="K286" s="41"/>
      <c r="L286" s="45"/>
      <c r="M286" s="261"/>
      <c r="N286" s="262"/>
      <c r="O286" s="92"/>
      <c r="P286" s="92"/>
      <c r="Q286" s="92"/>
      <c r="R286" s="92"/>
      <c r="S286" s="92"/>
      <c r="T286" s="93"/>
      <c r="U286" s="39"/>
      <c r="V286" s="39"/>
      <c r="W286" s="39"/>
      <c r="X286" s="39"/>
      <c r="Y286" s="39"/>
      <c r="Z286" s="39"/>
      <c r="AA286" s="39"/>
      <c r="AB286" s="39"/>
      <c r="AC286" s="39"/>
      <c r="AD286" s="39"/>
      <c r="AE286" s="39"/>
      <c r="AT286" s="18" t="s">
        <v>158</v>
      </c>
      <c r="AU286" s="18" t="s">
        <v>85</v>
      </c>
    </row>
    <row r="287" s="2" customFormat="1">
      <c r="A287" s="39"/>
      <c r="B287" s="40"/>
      <c r="C287" s="41"/>
      <c r="D287" s="259" t="s">
        <v>160</v>
      </c>
      <c r="E287" s="41"/>
      <c r="F287" s="263" t="s">
        <v>352</v>
      </c>
      <c r="G287" s="41"/>
      <c r="H287" s="41"/>
      <c r="I287" s="157"/>
      <c r="J287" s="41"/>
      <c r="K287" s="41"/>
      <c r="L287" s="45"/>
      <c r="M287" s="261"/>
      <c r="N287" s="262"/>
      <c r="O287" s="92"/>
      <c r="P287" s="92"/>
      <c r="Q287" s="92"/>
      <c r="R287" s="92"/>
      <c r="S287" s="92"/>
      <c r="T287" s="93"/>
      <c r="U287" s="39"/>
      <c r="V287" s="39"/>
      <c r="W287" s="39"/>
      <c r="X287" s="39"/>
      <c r="Y287" s="39"/>
      <c r="Z287" s="39"/>
      <c r="AA287" s="39"/>
      <c r="AB287" s="39"/>
      <c r="AC287" s="39"/>
      <c r="AD287" s="39"/>
      <c r="AE287" s="39"/>
      <c r="AT287" s="18" t="s">
        <v>160</v>
      </c>
      <c r="AU287" s="18" t="s">
        <v>85</v>
      </c>
    </row>
    <row r="288" s="14" customFormat="1">
      <c r="A288" s="14"/>
      <c r="B288" s="274"/>
      <c r="C288" s="275"/>
      <c r="D288" s="259" t="s">
        <v>162</v>
      </c>
      <c r="E288" s="276" t="s">
        <v>1</v>
      </c>
      <c r="F288" s="277" t="s">
        <v>359</v>
      </c>
      <c r="G288" s="275"/>
      <c r="H288" s="278">
        <v>0.27800000000000002</v>
      </c>
      <c r="I288" s="279"/>
      <c r="J288" s="275"/>
      <c r="K288" s="275"/>
      <c r="L288" s="280"/>
      <c r="M288" s="281"/>
      <c r="N288" s="282"/>
      <c r="O288" s="282"/>
      <c r="P288" s="282"/>
      <c r="Q288" s="282"/>
      <c r="R288" s="282"/>
      <c r="S288" s="282"/>
      <c r="T288" s="283"/>
      <c r="U288" s="14"/>
      <c r="V288" s="14"/>
      <c r="W288" s="14"/>
      <c r="X288" s="14"/>
      <c r="Y288" s="14"/>
      <c r="Z288" s="14"/>
      <c r="AA288" s="14"/>
      <c r="AB288" s="14"/>
      <c r="AC288" s="14"/>
      <c r="AD288" s="14"/>
      <c r="AE288" s="14"/>
      <c r="AT288" s="284" t="s">
        <v>162</v>
      </c>
      <c r="AU288" s="284" t="s">
        <v>85</v>
      </c>
      <c r="AV288" s="14" t="s">
        <v>85</v>
      </c>
      <c r="AW288" s="14" t="s">
        <v>34</v>
      </c>
      <c r="AX288" s="14" t="s">
        <v>21</v>
      </c>
      <c r="AY288" s="284" t="s">
        <v>149</v>
      </c>
    </row>
    <row r="289" s="2" customFormat="1" ht="21.75" customHeight="1">
      <c r="A289" s="39"/>
      <c r="B289" s="40"/>
      <c r="C289" s="246" t="s">
        <v>360</v>
      </c>
      <c r="D289" s="246" t="s">
        <v>151</v>
      </c>
      <c r="E289" s="247" t="s">
        <v>361</v>
      </c>
      <c r="F289" s="248" t="s">
        <v>362</v>
      </c>
      <c r="G289" s="249" t="s">
        <v>169</v>
      </c>
      <c r="H289" s="250">
        <v>1.1040000000000001</v>
      </c>
      <c r="I289" s="251"/>
      <c r="J289" s="252">
        <f>ROUND(I289*H289,2)</f>
        <v>0</v>
      </c>
      <c r="K289" s="248" t="s">
        <v>155</v>
      </c>
      <c r="L289" s="45"/>
      <c r="M289" s="253" t="s">
        <v>1</v>
      </c>
      <c r="N289" s="254" t="s">
        <v>42</v>
      </c>
      <c r="O289" s="92"/>
      <c r="P289" s="255">
        <f>O289*H289</f>
        <v>0</v>
      </c>
      <c r="Q289" s="255">
        <v>2.5359639999999999</v>
      </c>
      <c r="R289" s="255">
        <f>Q289*H289</f>
        <v>2.7997042560000001</v>
      </c>
      <c r="S289" s="255">
        <v>0</v>
      </c>
      <c r="T289" s="256">
        <f>S289*H289</f>
        <v>0</v>
      </c>
      <c r="U289" s="39"/>
      <c r="V289" s="39"/>
      <c r="W289" s="39"/>
      <c r="X289" s="39"/>
      <c r="Y289" s="39"/>
      <c r="Z289" s="39"/>
      <c r="AA289" s="39"/>
      <c r="AB289" s="39"/>
      <c r="AC289" s="39"/>
      <c r="AD289" s="39"/>
      <c r="AE289" s="39"/>
      <c r="AR289" s="257" t="s">
        <v>156</v>
      </c>
      <c r="AT289" s="257" t="s">
        <v>151</v>
      </c>
      <c r="AU289" s="257" t="s">
        <v>85</v>
      </c>
      <c r="AY289" s="18" t="s">
        <v>149</v>
      </c>
      <c r="BE289" s="258">
        <f>IF(N289="základní",J289,0)</f>
        <v>0</v>
      </c>
      <c r="BF289" s="258">
        <f>IF(N289="snížená",J289,0)</f>
        <v>0</v>
      </c>
      <c r="BG289" s="258">
        <f>IF(N289="zákl. přenesená",J289,0)</f>
        <v>0</v>
      </c>
      <c r="BH289" s="258">
        <f>IF(N289="sníž. přenesená",J289,0)</f>
        <v>0</v>
      </c>
      <c r="BI289" s="258">
        <f>IF(N289="nulová",J289,0)</f>
        <v>0</v>
      </c>
      <c r="BJ289" s="18" t="s">
        <v>21</v>
      </c>
      <c r="BK289" s="258">
        <f>ROUND(I289*H289,2)</f>
        <v>0</v>
      </c>
      <c r="BL289" s="18" t="s">
        <v>156</v>
      </c>
      <c r="BM289" s="257" t="s">
        <v>363</v>
      </c>
    </row>
    <row r="290" s="2" customFormat="1">
      <c r="A290" s="39"/>
      <c r="B290" s="40"/>
      <c r="C290" s="41"/>
      <c r="D290" s="259" t="s">
        <v>158</v>
      </c>
      <c r="E290" s="41"/>
      <c r="F290" s="260" t="s">
        <v>364</v>
      </c>
      <c r="G290" s="41"/>
      <c r="H290" s="41"/>
      <c r="I290" s="157"/>
      <c r="J290" s="41"/>
      <c r="K290" s="41"/>
      <c r="L290" s="45"/>
      <c r="M290" s="261"/>
      <c r="N290" s="262"/>
      <c r="O290" s="92"/>
      <c r="P290" s="92"/>
      <c r="Q290" s="92"/>
      <c r="R290" s="92"/>
      <c r="S290" s="92"/>
      <c r="T290" s="93"/>
      <c r="U290" s="39"/>
      <c r="V290" s="39"/>
      <c r="W290" s="39"/>
      <c r="X290" s="39"/>
      <c r="Y290" s="39"/>
      <c r="Z290" s="39"/>
      <c r="AA290" s="39"/>
      <c r="AB290" s="39"/>
      <c r="AC290" s="39"/>
      <c r="AD290" s="39"/>
      <c r="AE290" s="39"/>
      <c r="AT290" s="18" t="s">
        <v>158</v>
      </c>
      <c r="AU290" s="18" t="s">
        <v>85</v>
      </c>
    </row>
    <row r="291" s="2" customFormat="1">
      <c r="A291" s="39"/>
      <c r="B291" s="40"/>
      <c r="C291" s="41"/>
      <c r="D291" s="259" t="s">
        <v>160</v>
      </c>
      <c r="E291" s="41"/>
      <c r="F291" s="263" t="s">
        <v>365</v>
      </c>
      <c r="G291" s="41"/>
      <c r="H291" s="41"/>
      <c r="I291" s="157"/>
      <c r="J291" s="41"/>
      <c r="K291" s="41"/>
      <c r="L291" s="45"/>
      <c r="M291" s="261"/>
      <c r="N291" s="262"/>
      <c r="O291" s="92"/>
      <c r="P291" s="92"/>
      <c r="Q291" s="92"/>
      <c r="R291" s="92"/>
      <c r="S291" s="92"/>
      <c r="T291" s="93"/>
      <c r="U291" s="39"/>
      <c r="V291" s="39"/>
      <c r="W291" s="39"/>
      <c r="X291" s="39"/>
      <c r="Y291" s="39"/>
      <c r="Z291" s="39"/>
      <c r="AA291" s="39"/>
      <c r="AB291" s="39"/>
      <c r="AC291" s="39"/>
      <c r="AD291" s="39"/>
      <c r="AE291" s="39"/>
      <c r="AT291" s="18" t="s">
        <v>160</v>
      </c>
      <c r="AU291" s="18" t="s">
        <v>85</v>
      </c>
    </row>
    <row r="292" s="13" customFormat="1">
      <c r="A292" s="13"/>
      <c r="B292" s="264"/>
      <c r="C292" s="265"/>
      <c r="D292" s="259" t="s">
        <v>162</v>
      </c>
      <c r="E292" s="266" t="s">
        <v>1</v>
      </c>
      <c r="F292" s="267" t="s">
        <v>366</v>
      </c>
      <c r="G292" s="265"/>
      <c r="H292" s="266" t="s">
        <v>1</v>
      </c>
      <c r="I292" s="268"/>
      <c r="J292" s="265"/>
      <c r="K292" s="265"/>
      <c r="L292" s="269"/>
      <c r="M292" s="270"/>
      <c r="N292" s="271"/>
      <c r="O292" s="271"/>
      <c r="P292" s="271"/>
      <c r="Q292" s="271"/>
      <c r="R292" s="271"/>
      <c r="S292" s="271"/>
      <c r="T292" s="272"/>
      <c r="U292" s="13"/>
      <c r="V292" s="13"/>
      <c r="W292" s="13"/>
      <c r="X292" s="13"/>
      <c r="Y292" s="13"/>
      <c r="Z292" s="13"/>
      <c r="AA292" s="13"/>
      <c r="AB292" s="13"/>
      <c r="AC292" s="13"/>
      <c r="AD292" s="13"/>
      <c r="AE292" s="13"/>
      <c r="AT292" s="273" t="s">
        <v>162</v>
      </c>
      <c r="AU292" s="273" t="s">
        <v>85</v>
      </c>
      <c r="AV292" s="13" t="s">
        <v>21</v>
      </c>
      <c r="AW292" s="13" t="s">
        <v>34</v>
      </c>
      <c r="AX292" s="13" t="s">
        <v>77</v>
      </c>
      <c r="AY292" s="273" t="s">
        <v>149</v>
      </c>
    </row>
    <row r="293" s="14" customFormat="1">
      <c r="A293" s="14"/>
      <c r="B293" s="274"/>
      <c r="C293" s="275"/>
      <c r="D293" s="259" t="s">
        <v>162</v>
      </c>
      <c r="E293" s="276" t="s">
        <v>1</v>
      </c>
      <c r="F293" s="277" t="s">
        <v>367</v>
      </c>
      <c r="G293" s="275"/>
      <c r="H293" s="278">
        <v>0.86399999999999999</v>
      </c>
      <c r="I293" s="279"/>
      <c r="J293" s="275"/>
      <c r="K293" s="275"/>
      <c r="L293" s="280"/>
      <c r="M293" s="281"/>
      <c r="N293" s="282"/>
      <c r="O293" s="282"/>
      <c r="P293" s="282"/>
      <c r="Q293" s="282"/>
      <c r="R293" s="282"/>
      <c r="S293" s="282"/>
      <c r="T293" s="283"/>
      <c r="U293" s="14"/>
      <c r="V293" s="14"/>
      <c r="W293" s="14"/>
      <c r="X293" s="14"/>
      <c r="Y293" s="14"/>
      <c r="Z293" s="14"/>
      <c r="AA293" s="14"/>
      <c r="AB293" s="14"/>
      <c r="AC293" s="14"/>
      <c r="AD293" s="14"/>
      <c r="AE293" s="14"/>
      <c r="AT293" s="284" t="s">
        <v>162</v>
      </c>
      <c r="AU293" s="284" t="s">
        <v>85</v>
      </c>
      <c r="AV293" s="14" t="s">
        <v>85</v>
      </c>
      <c r="AW293" s="14" t="s">
        <v>34</v>
      </c>
      <c r="AX293" s="14" t="s">
        <v>77</v>
      </c>
      <c r="AY293" s="284" t="s">
        <v>149</v>
      </c>
    </row>
    <row r="294" s="13" customFormat="1">
      <c r="A294" s="13"/>
      <c r="B294" s="264"/>
      <c r="C294" s="265"/>
      <c r="D294" s="259" t="s">
        <v>162</v>
      </c>
      <c r="E294" s="266" t="s">
        <v>1</v>
      </c>
      <c r="F294" s="267" t="s">
        <v>368</v>
      </c>
      <c r="G294" s="265"/>
      <c r="H294" s="266" t="s">
        <v>1</v>
      </c>
      <c r="I294" s="268"/>
      <c r="J294" s="265"/>
      <c r="K294" s="265"/>
      <c r="L294" s="269"/>
      <c r="M294" s="270"/>
      <c r="N294" s="271"/>
      <c r="O294" s="271"/>
      <c r="P294" s="271"/>
      <c r="Q294" s="271"/>
      <c r="R294" s="271"/>
      <c r="S294" s="271"/>
      <c r="T294" s="272"/>
      <c r="U294" s="13"/>
      <c r="V294" s="13"/>
      <c r="W294" s="13"/>
      <c r="X294" s="13"/>
      <c r="Y294" s="13"/>
      <c r="Z294" s="13"/>
      <c r="AA294" s="13"/>
      <c r="AB294" s="13"/>
      <c r="AC294" s="13"/>
      <c r="AD294" s="13"/>
      <c r="AE294" s="13"/>
      <c r="AT294" s="273" t="s">
        <v>162</v>
      </c>
      <c r="AU294" s="273" t="s">
        <v>85</v>
      </c>
      <c r="AV294" s="13" t="s">
        <v>21</v>
      </c>
      <c r="AW294" s="13" t="s">
        <v>34</v>
      </c>
      <c r="AX294" s="13" t="s">
        <v>77</v>
      </c>
      <c r="AY294" s="273" t="s">
        <v>149</v>
      </c>
    </row>
    <row r="295" s="14" customFormat="1">
      <c r="A295" s="14"/>
      <c r="B295" s="274"/>
      <c r="C295" s="275"/>
      <c r="D295" s="259" t="s">
        <v>162</v>
      </c>
      <c r="E295" s="276" t="s">
        <v>1</v>
      </c>
      <c r="F295" s="277" t="s">
        <v>369</v>
      </c>
      <c r="G295" s="275"/>
      <c r="H295" s="278">
        <v>0.23999999999999999</v>
      </c>
      <c r="I295" s="279"/>
      <c r="J295" s="275"/>
      <c r="K295" s="275"/>
      <c r="L295" s="280"/>
      <c r="M295" s="281"/>
      <c r="N295" s="282"/>
      <c r="O295" s="282"/>
      <c r="P295" s="282"/>
      <c r="Q295" s="282"/>
      <c r="R295" s="282"/>
      <c r="S295" s="282"/>
      <c r="T295" s="283"/>
      <c r="U295" s="14"/>
      <c r="V295" s="14"/>
      <c r="W295" s="14"/>
      <c r="X295" s="14"/>
      <c r="Y295" s="14"/>
      <c r="Z295" s="14"/>
      <c r="AA295" s="14"/>
      <c r="AB295" s="14"/>
      <c r="AC295" s="14"/>
      <c r="AD295" s="14"/>
      <c r="AE295" s="14"/>
      <c r="AT295" s="284" t="s">
        <v>162</v>
      </c>
      <c r="AU295" s="284" t="s">
        <v>85</v>
      </c>
      <c r="AV295" s="14" t="s">
        <v>85</v>
      </c>
      <c r="AW295" s="14" t="s">
        <v>34</v>
      </c>
      <c r="AX295" s="14" t="s">
        <v>77</v>
      </c>
      <c r="AY295" s="284" t="s">
        <v>149</v>
      </c>
    </row>
    <row r="296" s="15" customFormat="1">
      <c r="A296" s="15"/>
      <c r="B296" s="285"/>
      <c r="C296" s="286"/>
      <c r="D296" s="259" t="s">
        <v>162</v>
      </c>
      <c r="E296" s="287" t="s">
        <v>1</v>
      </c>
      <c r="F296" s="288" t="s">
        <v>166</v>
      </c>
      <c r="G296" s="286"/>
      <c r="H296" s="289">
        <v>1.1040000000000001</v>
      </c>
      <c r="I296" s="290"/>
      <c r="J296" s="286"/>
      <c r="K296" s="286"/>
      <c r="L296" s="291"/>
      <c r="M296" s="292"/>
      <c r="N296" s="293"/>
      <c r="O296" s="293"/>
      <c r="P296" s="293"/>
      <c r="Q296" s="293"/>
      <c r="R296" s="293"/>
      <c r="S296" s="293"/>
      <c r="T296" s="294"/>
      <c r="U296" s="15"/>
      <c r="V296" s="15"/>
      <c r="W296" s="15"/>
      <c r="X296" s="15"/>
      <c r="Y296" s="15"/>
      <c r="Z296" s="15"/>
      <c r="AA296" s="15"/>
      <c r="AB296" s="15"/>
      <c r="AC296" s="15"/>
      <c r="AD296" s="15"/>
      <c r="AE296" s="15"/>
      <c r="AT296" s="295" t="s">
        <v>162</v>
      </c>
      <c r="AU296" s="295" t="s">
        <v>85</v>
      </c>
      <c r="AV296" s="15" t="s">
        <v>156</v>
      </c>
      <c r="AW296" s="15" t="s">
        <v>34</v>
      </c>
      <c r="AX296" s="15" t="s">
        <v>21</v>
      </c>
      <c r="AY296" s="295" t="s">
        <v>149</v>
      </c>
    </row>
    <row r="297" s="2" customFormat="1" ht="16.5" customHeight="1">
      <c r="A297" s="39"/>
      <c r="B297" s="40"/>
      <c r="C297" s="246" t="s">
        <v>370</v>
      </c>
      <c r="D297" s="246" t="s">
        <v>151</v>
      </c>
      <c r="E297" s="247" t="s">
        <v>371</v>
      </c>
      <c r="F297" s="248" t="s">
        <v>372</v>
      </c>
      <c r="G297" s="249" t="s">
        <v>154</v>
      </c>
      <c r="H297" s="250">
        <v>7.3600000000000003</v>
      </c>
      <c r="I297" s="251"/>
      <c r="J297" s="252">
        <f>ROUND(I297*H297,2)</f>
        <v>0</v>
      </c>
      <c r="K297" s="248" t="s">
        <v>155</v>
      </c>
      <c r="L297" s="45"/>
      <c r="M297" s="253" t="s">
        <v>1</v>
      </c>
      <c r="N297" s="254" t="s">
        <v>42</v>
      </c>
      <c r="O297" s="92"/>
      <c r="P297" s="255">
        <f>O297*H297</f>
        <v>0</v>
      </c>
      <c r="Q297" s="255">
        <v>0.0014357</v>
      </c>
      <c r="R297" s="255">
        <f>Q297*H297</f>
        <v>0.010566752</v>
      </c>
      <c r="S297" s="255">
        <v>0</v>
      </c>
      <c r="T297" s="256">
        <f>S297*H297</f>
        <v>0</v>
      </c>
      <c r="U297" s="39"/>
      <c r="V297" s="39"/>
      <c r="W297" s="39"/>
      <c r="X297" s="39"/>
      <c r="Y297" s="39"/>
      <c r="Z297" s="39"/>
      <c r="AA297" s="39"/>
      <c r="AB297" s="39"/>
      <c r="AC297" s="39"/>
      <c r="AD297" s="39"/>
      <c r="AE297" s="39"/>
      <c r="AR297" s="257" t="s">
        <v>156</v>
      </c>
      <c r="AT297" s="257" t="s">
        <v>151</v>
      </c>
      <c r="AU297" s="257" t="s">
        <v>85</v>
      </c>
      <c r="AY297" s="18" t="s">
        <v>149</v>
      </c>
      <c r="BE297" s="258">
        <f>IF(N297="základní",J297,0)</f>
        <v>0</v>
      </c>
      <c r="BF297" s="258">
        <f>IF(N297="snížená",J297,0)</f>
        <v>0</v>
      </c>
      <c r="BG297" s="258">
        <f>IF(N297="zákl. přenesená",J297,0)</f>
        <v>0</v>
      </c>
      <c r="BH297" s="258">
        <f>IF(N297="sníž. přenesená",J297,0)</f>
        <v>0</v>
      </c>
      <c r="BI297" s="258">
        <f>IF(N297="nulová",J297,0)</f>
        <v>0</v>
      </c>
      <c r="BJ297" s="18" t="s">
        <v>21</v>
      </c>
      <c r="BK297" s="258">
        <f>ROUND(I297*H297,2)</f>
        <v>0</v>
      </c>
      <c r="BL297" s="18" t="s">
        <v>156</v>
      </c>
      <c r="BM297" s="257" t="s">
        <v>373</v>
      </c>
    </row>
    <row r="298" s="2" customFormat="1">
      <c r="A298" s="39"/>
      <c r="B298" s="40"/>
      <c r="C298" s="41"/>
      <c r="D298" s="259" t="s">
        <v>158</v>
      </c>
      <c r="E298" s="41"/>
      <c r="F298" s="260" t="s">
        <v>374</v>
      </c>
      <c r="G298" s="41"/>
      <c r="H298" s="41"/>
      <c r="I298" s="157"/>
      <c r="J298" s="41"/>
      <c r="K298" s="41"/>
      <c r="L298" s="45"/>
      <c r="M298" s="261"/>
      <c r="N298" s="262"/>
      <c r="O298" s="92"/>
      <c r="P298" s="92"/>
      <c r="Q298" s="92"/>
      <c r="R298" s="92"/>
      <c r="S298" s="92"/>
      <c r="T298" s="93"/>
      <c r="U298" s="39"/>
      <c r="V298" s="39"/>
      <c r="W298" s="39"/>
      <c r="X298" s="39"/>
      <c r="Y298" s="39"/>
      <c r="Z298" s="39"/>
      <c r="AA298" s="39"/>
      <c r="AB298" s="39"/>
      <c r="AC298" s="39"/>
      <c r="AD298" s="39"/>
      <c r="AE298" s="39"/>
      <c r="AT298" s="18" t="s">
        <v>158</v>
      </c>
      <c r="AU298" s="18" t="s">
        <v>85</v>
      </c>
    </row>
    <row r="299" s="2" customFormat="1">
      <c r="A299" s="39"/>
      <c r="B299" s="40"/>
      <c r="C299" s="41"/>
      <c r="D299" s="259" t="s">
        <v>160</v>
      </c>
      <c r="E299" s="41"/>
      <c r="F299" s="263" t="s">
        <v>338</v>
      </c>
      <c r="G299" s="41"/>
      <c r="H299" s="41"/>
      <c r="I299" s="157"/>
      <c r="J299" s="41"/>
      <c r="K299" s="41"/>
      <c r="L299" s="45"/>
      <c r="M299" s="261"/>
      <c r="N299" s="262"/>
      <c r="O299" s="92"/>
      <c r="P299" s="92"/>
      <c r="Q299" s="92"/>
      <c r="R299" s="92"/>
      <c r="S299" s="92"/>
      <c r="T299" s="93"/>
      <c r="U299" s="39"/>
      <c r="V299" s="39"/>
      <c r="W299" s="39"/>
      <c r="X299" s="39"/>
      <c r="Y299" s="39"/>
      <c r="Z299" s="39"/>
      <c r="AA299" s="39"/>
      <c r="AB299" s="39"/>
      <c r="AC299" s="39"/>
      <c r="AD299" s="39"/>
      <c r="AE299" s="39"/>
      <c r="AT299" s="18" t="s">
        <v>160</v>
      </c>
      <c r="AU299" s="18" t="s">
        <v>85</v>
      </c>
    </row>
    <row r="300" s="14" customFormat="1">
      <c r="A300" s="14"/>
      <c r="B300" s="274"/>
      <c r="C300" s="275"/>
      <c r="D300" s="259" t="s">
        <v>162</v>
      </c>
      <c r="E300" s="276" t="s">
        <v>1</v>
      </c>
      <c r="F300" s="277" t="s">
        <v>375</v>
      </c>
      <c r="G300" s="275"/>
      <c r="H300" s="278">
        <v>4.3200000000000003</v>
      </c>
      <c r="I300" s="279"/>
      <c r="J300" s="275"/>
      <c r="K300" s="275"/>
      <c r="L300" s="280"/>
      <c r="M300" s="281"/>
      <c r="N300" s="282"/>
      <c r="O300" s="282"/>
      <c r="P300" s="282"/>
      <c r="Q300" s="282"/>
      <c r="R300" s="282"/>
      <c r="S300" s="282"/>
      <c r="T300" s="283"/>
      <c r="U300" s="14"/>
      <c r="V300" s="14"/>
      <c r="W300" s="14"/>
      <c r="X300" s="14"/>
      <c r="Y300" s="14"/>
      <c r="Z300" s="14"/>
      <c r="AA300" s="14"/>
      <c r="AB300" s="14"/>
      <c r="AC300" s="14"/>
      <c r="AD300" s="14"/>
      <c r="AE300" s="14"/>
      <c r="AT300" s="284" t="s">
        <v>162</v>
      </c>
      <c r="AU300" s="284" t="s">
        <v>85</v>
      </c>
      <c r="AV300" s="14" t="s">
        <v>85</v>
      </c>
      <c r="AW300" s="14" t="s">
        <v>34</v>
      </c>
      <c r="AX300" s="14" t="s">
        <v>77</v>
      </c>
      <c r="AY300" s="284" t="s">
        <v>149</v>
      </c>
    </row>
    <row r="301" s="14" customFormat="1">
      <c r="A301" s="14"/>
      <c r="B301" s="274"/>
      <c r="C301" s="275"/>
      <c r="D301" s="259" t="s">
        <v>162</v>
      </c>
      <c r="E301" s="276" t="s">
        <v>1</v>
      </c>
      <c r="F301" s="277" t="s">
        <v>376</v>
      </c>
      <c r="G301" s="275"/>
      <c r="H301" s="278">
        <v>0.95999999999999996</v>
      </c>
      <c r="I301" s="279"/>
      <c r="J301" s="275"/>
      <c r="K301" s="275"/>
      <c r="L301" s="280"/>
      <c r="M301" s="281"/>
      <c r="N301" s="282"/>
      <c r="O301" s="282"/>
      <c r="P301" s="282"/>
      <c r="Q301" s="282"/>
      <c r="R301" s="282"/>
      <c r="S301" s="282"/>
      <c r="T301" s="283"/>
      <c r="U301" s="14"/>
      <c r="V301" s="14"/>
      <c r="W301" s="14"/>
      <c r="X301" s="14"/>
      <c r="Y301" s="14"/>
      <c r="Z301" s="14"/>
      <c r="AA301" s="14"/>
      <c r="AB301" s="14"/>
      <c r="AC301" s="14"/>
      <c r="AD301" s="14"/>
      <c r="AE301" s="14"/>
      <c r="AT301" s="284" t="s">
        <v>162</v>
      </c>
      <c r="AU301" s="284" t="s">
        <v>85</v>
      </c>
      <c r="AV301" s="14" t="s">
        <v>85</v>
      </c>
      <c r="AW301" s="14" t="s">
        <v>34</v>
      </c>
      <c r="AX301" s="14" t="s">
        <v>77</v>
      </c>
      <c r="AY301" s="284" t="s">
        <v>149</v>
      </c>
    </row>
    <row r="302" s="14" customFormat="1">
      <c r="A302" s="14"/>
      <c r="B302" s="274"/>
      <c r="C302" s="275"/>
      <c r="D302" s="259" t="s">
        <v>162</v>
      </c>
      <c r="E302" s="276" t="s">
        <v>1</v>
      </c>
      <c r="F302" s="277" t="s">
        <v>377</v>
      </c>
      <c r="G302" s="275"/>
      <c r="H302" s="278">
        <v>1.6000000000000001</v>
      </c>
      <c r="I302" s="279"/>
      <c r="J302" s="275"/>
      <c r="K302" s="275"/>
      <c r="L302" s="280"/>
      <c r="M302" s="281"/>
      <c r="N302" s="282"/>
      <c r="O302" s="282"/>
      <c r="P302" s="282"/>
      <c r="Q302" s="282"/>
      <c r="R302" s="282"/>
      <c r="S302" s="282"/>
      <c r="T302" s="283"/>
      <c r="U302" s="14"/>
      <c r="V302" s="14"/>
      <c r="W302" s="14"/>
      <c r="X302" s="14"/>
      <c r="Y302" s="14"/>
      <c r="Z302" s="14"/>
      <c r="AA302" s="14"/>
      <c r="AB302" s="14"/>
      <c r="AC302" s="14"/>
      <c r="AD302" s="14"/>
      <c r="AE302" s="14"/>
      <c r="AT302" s="284" t="s">
        <v>162</v>
      </c>
      <c r="AU302" s="284" t="s">
        <v>85</v>
      </c>
      <c r="AV302" s="14" t="s">
        <v>85</v>
      </c>
      <c r="AW302" s="14" t="s">
        <v>34</v>
      </c>
      <c r="AX302" s="14" t="s">
        <v>77</v>
      </c>
      <c r="AY302" s="284" t="s">
        <v>149</v>
      </c>
    </row>
    <row r="303" s="14" customFormat="1">
      <c r="A303" s="14"/>
      <c r="B303" s="274"/>
      <c r="C303" s="275"/>
      <c r="D303" s="259" t="s">
        <v>162</v>
      </c>
      <c r="E303" s="276" t="s">
        <v>1</v>
      </c>
      <c r="F303" s="277" t="s">
        <v>378</v>
      </c>
      <c r="G303" s="275"/>
      <c r="H303" s="278">
        <v>0.47999999999999998</v>
      </c>
      <c r="I303" s="279"/>
      <c r="J303" s="275"/>
      <c r="K303" s="275"/>
      <c r="L303" s="280"/>
      <c r="M303" s="281"/>
      <c r="N303" s="282"/>
      <c r="O303" s="282"/>
      <c r="P303" s="282"/>
      <c r="Q303" s="282"/>
      <c r="R303" s="282"/>
      <c r="S303" s="282"/>
      <c r="T303" s="283"/>
      <c r="U303" s="14"/>
      <c r="V303" s="14"/>
      <c r="W303" s="14"/>
      <c r="X303" s="14"/>
      <c r="Y303" s="14"/>
      <c r="Z303" s="14"/>
      <c r="AA303" s="14"/>
      <c r="AB303" s="14"/>
      <c r="AC303" s="14"/>
      <c r="AD303" s="14"/>
      <c r="AE303" s="14"/>
      <c r="AT303" s="284" t="s">
        <v>162</v>
      </c>
      <c r="AU303" s="284" t="s">
        <v>85</v>
      </c>
      <c r="AV303" s="14" t="s">
        <v>85</v>
      </c>
      <c r="AW303" s="14" t="s">
        <v>34</v>
      </c>
      <c r="AX303" s="14" t="s">
        <v>77</v>
      </c>
      <c r="AY303" s="284" t="s">
        <v>149</v>
      </c>
    </row>
    <row r="304" s="15" customFormat="1">
      <c r="A304" s="15"/>
      <c r="B304" s="285"/>
      <c r="C304" s="286"/>
      <c r="D304" s="259" t="s">
        <v>162</v>
      </c>
      <c r="E304" s="287" t="s">
        <v>1</v>
      </c>
      <c r="F304" s="288" t="s">
        <v>166</v>
      </c>
      <c r="G304" s="286"/>
      <c r="H304" s="289">
        <v>7.3600000000000003</v>
      </c>
      <c r="I304" s="290"/>
      <c r="J304" s="286"/>
      <c r="K304" s="286"/>
      <c r="L304" s="291"/>
      <c r="M304" s="292"/>
      <c r="N304" s="293"/>
      <c r="O304" s="293"/>
      <c r="P304" s="293"/>
      <c r="Q304" s="293"/>
      <c r="R304" s="293"/>
      <c r="S304" s="293"/>
      <c r="T304" s="294"/>
      <c r="U304" s="15"/>
      <c r="V304" s="15"/>
      <c r="W304" s="15"/>
      <c r="X304" s="15"/>
      <c r="Y304" s="15"/>
      <c r="Z304" s="15"/>
      <c r="AA304" s="15"/>
      <c r="AB304" s="15"/>
      <c r="AC304" s="15"/>
      <c r="AD304" s="15"/>
      <c r="AE304" s="15"/>
      <c r="AT304" s="295" t="s">
        <v>162</v>
      </c>
      <c r="AU304" s="295" t="s">
        <v>85</v>
      </c>
      <c r="AV304" s="15" t="s">
        <v>156</v>
      </c>
      <c r="AW304" s="15" t="s">
        <v>34</v>
      </c>
      <c r="AX304" s="15" t="s">
        <v>21</v>
      </c>
      <c r="AY304" s="295" t="s">
        <v>149</v>
      </c>
    </row>
    <row r="305" s="2" customFormat="1" ht="16.5" customHeight="1">
      <c r="A305" s="39"/>
      <c r="B305" s="40"/>
      <c r="C305" s="246" t="s">
        <v>379</v>
      </c>
      <c r="D305" s="246" t="s">
        <v>151</v>
      </c>
      <c r="E305" s="247" t="s">
        <v>380</v>
      </c>
      <c r="F305" s="248" t="s">
        <v>381</v>
      </c>
      <c r="G305" s="249" t="s">
        <v>154</v>
      </c>
      <c r="H305" s="250">
        <v>7.3600000000000003</v>
      </c>
      <c r="I305" s="251"/>
      <c r="J305" s="252">
        <f>ROUND(I305*H305,2)</f>
        <v>0</v>
      </c>
      <c r="K305" s="248" t="s">
        <v>155</v>
      </c>
      <c r="L305" s="45"/>
      <c r="M305" s="253" t="s">
        <v>1</v>
      </c>
      <c r="N305" s="254" t="s">
        <v>42</v>
      </c>
      <c r="O305" s="92"/>
      <c r="P305" s="255">
        <f>O305*H305</f>
        <v>0</v>
      </c>
      <c r="Q305" s="255">
        <v>3.6000000000000001E-05</v>
      </c>
      <c r="R305" s="255">
        <f>Q305*H305</f>
        <v>0.00026496000000000001</v>
      </c>
      <c r="S305" s="255">
        <v>0</v>
      </c>
      <c r="T305" s="256">
        <f>S305*H305</f>
        <v>0</v>
      </c>
      <c r="U305" s="39"/>
      <c r="V305" s="39"/>
      <c r="W305" s="39"/>
      <c r="X305" s="39"/>
      <c r="Y305" s="39"/>
      <c r="Z305" s="39"/>
      <c r="AA305" s="39"/>
      <c r="AB305" s="39"/>
      <c r="AC305" s="39"/>
      <c r="AD305" s="39"/>
      <c r="AE305" s="39"/>
      <c r="AR305" s="257" t="s">
        <v>156</v>
      </c>
      <c r="AT305" s="257" t="s">
        <v>151</v>
      </c>
      <c r="AU305" s="257" t="s">
        <v>85</v>
      </c>
      <c r="AY305" s="18" t="s">
        <v>149</v>
      </c>
      <c r="BE305" s="258">
        <f>IF(N305="základní",J305,0)</f>
        <v>0</v>
      </c>
      <c r="BF305" s="258">
        <f>IF(N305="snížená",J305,0)</f>
        <v>0</v>
      </c>
      <c r="BG305" s="258">
        <f>IF(N305="zákl. přenesená",J305,0)</f>
        <v>0</v>
      </c>
      <c r="BH305" s="258">
        <f>IF(N305="sníž. přenesená",J305,0)</f>
        <v>0</v>
      </c>
      <c r="BI305" s="258">
        <f>IF(N305="nulová",J305,0)</f>
        <v>0</v>
      </c>
      <c r="BJ305" s="18" t="s">
        <v>21</v>
      </c>
      <c r="BK305" s="258">
        <f>ROUND(I305*H305,2)</f>
        <v>0</v>
      </c>
      <c r="BL305" s="18" t="s">
        <v>156</v>
      </c>
      <c r="BM305" s="257" t="s">
        <v>382</v>
      </c>
    </row>
    <row r="306" s="2" customFormat="1">
      <c r="A306" s="39"/>
      <c r="B306" s="40"/>
      <c r="C306" s="41"/>
      <c r="D306" s="259" t="s">
        <v>158</v>
      </c>
      <c r="E306" s="41"/>
      <c r="F306" s="260" t="s">
        <v>383</v>
      </c>
      <c r="G306" s="41"/>
      <c r="H306" s="41"/>
      <c r="I306" s="157"/>
      <c r="J306" s="41"/>
      <c r="K306" s="41"/>
      <c r="L306" s="45"/>
      <c r="M306" s="261"/>
      <c r="N306" s="262"/>
      <c r="O306" s="92"/>
      <c r="P306" s="92"/>
      <c r="Q306" s="92"/>
      <c r="R306" s="92"/>
      <c r="S306" s="92"/>
      <c r="T306" s="93"/>
      <c r="U306" s="39"/>
      <c r="V306" s="39"/>
      <c r="W306" s="39"/>
      <c r="X306" s="39"/>
      <c r="Y306" s="39"/>
      <c r="Z306" s="39"/>
      <c r="AA306" s="39"/>
      <c r="AB306" s="39"/>
      <c r="AC306" s="39"/>
      <c r="AD306" s="39"/>
      <c r="AE306" s="39"/>
      <c r="AT306" s="18" t="s">
        <v>158</v>
      </c>
      <c r="AU306" s="18" t="s">
        <v>85</v>
      </c>
    </row>
    <row r="307" s="2" customFormat="1">
      <c r="A307" s="39"/>
      <c r="B307" s="40"/>
      <c r="C307" s="41"/>
      <c r="D307" s="259" t="s">
        <v>160</v>
      </c>
      <c r="E307" s="41"/>
      <c r="F307" s="263" t="s">
        <v>338</v>
      </c>
      <c r="G307" s="41"/>
      <c r="H307" s="41"/>
      <c r="I307" s="157"/>
      <c r="J307" s="41"/>
      <c r="K307" s="41"/>
      <c r="L307" s="45"/>
      <c r="M307" s="261"/>
      <c r="N307" s="262"/>
      <c r="O307" s="92"/>
      <c r="P307" s="92"/>
      <c r="Q307" s="92"/>
      <c r="R307" s="92"/>
      <c r="S307" s="92"/>
      <c r="T307" s="93"/>
      <c r="U307" s="39"/>
      <c r="V307" s="39"/>
      <c r="W307" s="39"/>
      <c r="X307" s="39"/>
      <c r="Y307" s="39"/>
      <c r="Z307" s="39"/>
      <c r="AA307" s="39"/>
      <c r="AB307" s="39"/>
      <c r="AC307" s="39"/>
      <c r="AD307" s="39"/>
      <c r="AE307" s="39"/>
      <c r="AT307" s="18" t="s">
        <v>160</v>
      </c>
      <c r="AU307" s="18" t="s">
        <v>85</v>
      </c>
    </row>
    <row r="308" s="12" customFormat="1" ht="22.8" customHeight="1">
      <c r="A308" s="12"/>
      <c r="B308" s="230"/>
      <c r="C308" s="231"/>
      <c r="D308" s="232" t="s">
        <v>76</v>
      </c>
      <c r="E308" s="244" t="s">
        <v>91</v>
      </c>
      <c r="F308" s="244" t="s">
        <v>384</v>
      </c>
      <c r="G308" s="231"/>
      <c r="H308" s="231"/>
      <c r="I308" s="234"/>
      <c r="J308" s="245">
        <f>BK308</f>
        <v>0</v>
      </c>
      <c r="K308" s="231"/>
      <c r="L308" s="236"/>
      <c r="M308" s="237"/>
      <c r="N308" s="238"/>
      <c r="O308" s="238"/>
      <c r="P308" s="239">
        <f>SUM(P309:P313)</f>
        <v>0</v>
      </c>
      <c r="Q308" s="238"/>
      <c r="R308" s="239">
        <f>SUM(R309:R313)</f>
        <v>0.10592</v>
      </c>
      <c r="S308" s="238"/>
      <c r="T308" s="240">
        <f>SUM(T309:T313)</f>
        <v>0</v>
      </c>
      <c r="U308" s="12"/>
      <c r="V308" s="12"/>
      <c r="W308" s="12"/>
      <c r="X308" s="12"/>
      <c r="Y308" s="12"/>
      <c r="Z308" s="12"/>
      <c r="AA308" s="12"/>
      <c r="AB308" s="12"/>
      <c r="AC308" s="12"/>
      <c r="AD308" s="12"/>
      <c r="AE308" s="12"/>
      <c r="AR308" s="241" t="s">
        <v>21</v>
      </c>
      <c r="AT308" s="242" t="s">
        <v>76</v>
      </c>
      <c r="AU308" s="242" t="s">
        <v>21</v>
      </c>
      <c r="AY308" s="241" t="s">
        <v>149</v>
      </c>
      <c r="BK308" s="243">
        <f>SUM(BK309:BK313)</f>
        <v>0</v>
      </c>
    </row>
    <row r="309" s="2" customFormat="1" ht="21.75" customHeight="1">
      <c r="A309" s="39"/>
      <c r="B309" s="40"/>
      <c r="C309" s="246" t="s">
        <v>385</v>
      </c>
      <c r="D309" s="246" t="s">
        <v>151</v>
      </c>
      <c r="E309" s="247" t="s">
        <v>386</v>
      </c>
      <c r="F309" s="248" t="s">
        <v>387</v>
      </c>
      <c r="G309" s="249" t="s">
        <v>176</v>
      </c>
      <c r="H309" s="250">
        <v>16</v>
      </c>
      <c r="I309" s="251"/>
      <c r="J309" s="252">
        <f>ROUND(I309*H309,2)</f>
        <v>0</v>
      </c>
      <c r="K309" s="248" t="s">
        <v>155</v>
      </c>
      <c r="L309" s="45"/>
      <c r="M309" s="253" t="s">
        <v>1</v>
      </c>
      <c r="N309" s="254" t="s">
        <v>42</v>
      </c>
      <c r="O309" s="92"/>
      <c r="P309" s="255">
        <f>O309*H309</f>
        <v>0</v>
      </c>
      <c r="Q309" s="255">
        <v>0.00662</v>
      </c>
      <c r="R309" s="255">
        <f>Q309*H309</f>
        <v>0.10592</v>
      </c>
      <c r="S309" s="255">
        <v>0</v>
      </c>
      <c r="T309" s="256">
        <f>S309*H309</f>
        <v>0</v>
      </c>
      <c r="U309" s="39"/>
      <c r="V309" s="39"/>
      <c r="W309" s="39"/>
      <c r="X309" s="39"/>
      <c r="Y309" s="39"/>
      <c r="Z309" s="39"/>
      <c r="AA309" s="39"/>
      <c r="AB309" s="39"/>
      <c r="AC309" s="39"/>
      <c r="AD309" s="39"/>
      <c r="AE309" s="39"/>
      <c r="AR309" s="257" t="s">
        <v>156</v>
      </c>
      <c r="AT309" s="257" t="s">
        <v>151</v>
      </c>
      <c r="AU309" s="257" t="s">
        <v>85</v>
      </c>
      <c r="AY309" s="18" t="s">
        <v>149</v>
      </c>
      <c r="BE309" s="258">
        <f>IF(N309="základní",J309,0)</f>
        <v>0</v>
      </c>
      <c r="BF309" s="258">
        <f>IF(N309="snížená",J309,0)</f>
        <v>0</v>
      </c>
      <c r="BG309" s="258">
        <f>IF(N309="zákl. přenesená",J309,0)</f>
        <v>0</v>
      </c>
      <c r="BH309" s="258">
        <f>IF(N309="sníž. přenesená",J309,0)</f>
        <v>0</v>
      </c>
      <c r="BI309" s="258">
        <f>IF(N309="nulová",J309,0)</f>
        <v>0</v>
      </c>
      <c r="BJ309" s="18" t="s">
        <v>21</v>
      </c>
      <c r="BK309" s="258">
        <f>ROUND(I309*H309,2)</f>
        <v>0</v>
      </c>
      <c r="BL309" s="18" t="s">
        <v>156</v>
      </c>
      <c r="BM309" s="257" t="s">
        <v>388</v>
      </c>
    </row>
    <row r="310" s="2" customFormat="1">
      <c r="A310" s="39"/>
      <c r="B310" s="40"/>
      <c r="C310" s="41"/>
      <c r="D310" s="259" t="s">
        <v>158</v>
      </c>
      <c r="E310" s="41"/>
      <c r="F310" s="260" t="s">
        <v>389</v>
      </c>
      <c r="G310" s="41"/>
      <c r="H310" s="41"/>
      <c r="I310" s="157"/>
      <c r="J310" s="41"/>
      <c r="K310" s="41"/>
      <c r="L310" s="45"/>
      <c r="M310" s="261"/>
      <c r="N310" s="262"/>
      <c r="O310" s="92"/>
      <c r="P310" s="92"/>
      <c r="Q310" s="92"/>
      <c r="R310" s="92"/>
      <c r="S310" s="92"/>
      <c r="T310" s="93"/>
      <c r="U310" s="39"/>
      <c r="V310" s="39"/>
      <c r="W310" s="39"/>
      <c r="X310" s="39"/>
      <c r="Y310" s="39"/>
      <c r="Z310" s="39"/>
      <c r="AA310" s="39"/>
      <c r="AB310" s="39"/>
      <c r="AC310" s="39"/>
      <c r="AD310" s="39"/>
      <c r="AE310" s="39"/>
      <c r="AT310" s="18" t="s">
        <v>158</v>
      </c>
      <c r="AU310" s="18" t="s">
        <v>85</v>
      </c>
    </row>
    <row r="311" s="2" customFormat="1">
      <c r="A311" s="39"/>
      <c r="B311" s="40"/>
      <c r="C311" s="41"/>
      <c r="D311" s="259" t="s">
        <v>160</v>
      </c>
      <c r="E311" s="41"/>
      <c r="F311" s="263" t="s">
        <v>390</v>
      </c>
      <c r="G311" s="41"/>
      <c r="H311" s="41"/>
      <c r="I311" s="157"/>
      <c r="J311" s="41"/>
      <c r="K311" s="41"/>
      <c r="L311" s="45"/>
      <c r="M311" s="261"/>
      <c r="N311" s="262"/>
      <c r="O311" s="92"/>
      <c r="P311" s="92"/>
      <c r="Q311" s="92"/>
      <c r="R311" s="92"/>
      <c r="S311" s="92"/>
      <c r="T311" s="93"/>
      <c r="U311" s="39"/>
      <c r="V311" s="39"/>
      <c r="W311" s="39"/>
      <c r="X311" s="39"/>
      <c r="Y311" s="39"/>
      <c r="Z311" s="39"/>
      <c r="AA311" s="39"/>
      <c r="AB311" s="39"/>
      <c r="AC311" s="39"/>
      <c r="AD311" s="39"/>
      <c r="AE311" s="39"/>
      <c r="AT311" s="18" t="s">
        <v>160</v>
      </c>
      <c r="AU311" s="18" t="s">
        <v>85</v>
      </c>
    </row>
    <row r="312" s="13" customFormat="1">
      <c r="A312" s="13"/>
      <c r="B312" s="264"/>
      <c r="C312" s="265"/>
      <c r="D312" s="259" t="s">
        <v>162</v>
      </c>
      <c r="E312" s="266" t="s">
        <v>1</v>
      </c>
      <c r="F312" s="267" t="s">
        <v>391</v>
      </c>
      <c r="G312" s="265"/>
      <c r="H312" s="266" t="s">
        <v>1</v>
      </c>
      <c r="I312" s="268"/>
      <c r="J312" s="265"/>
      <c r="K312" s="265"/>
      <c r="L312" s="269"/>
      <c r="M312" s="270"/>
      <c r="N312" s="271"/>
      <c r="O312" s="271"/>
      <c r="P312" s="271"/>
      <c r="Q312" s="271"/>
      <c r="R312" s="271"/>
      <c r="S312" s="271"/>
      <c r="T312" s="272"/>
      <c r="U312" s="13"/>
      <c r="V312" s="13"/>
      <c r="W312" s="13"/>
      <c r="X312" s="13"/>
      <c r="Y312" s="13"/>
      <c r="Z312" s="13"/>
      <c r="AA312" s="13"/>
      <c r="AB312" s="13"/>
      <c r="AC312" s="13"/>
      <c r="AD312" s="13"/>
      <c r="AE312" s="13"/>
      <c r="AT312" s="273" t="s">
        <v>162</v>
      </c>
      <c r="AU312" s="273" t="s">
        <v>85</v>
      </c>
      <c r="AV312" s="13" t="s">
        <v>21</v>
      </c>
      <c r="AW312" s="13" t="s">
        <v>34</v>
      </c>
      <c r="AX312" s="13" t="s">
        <v>77</v>
      </c>
      <c r="AY312" s="273" t="s">
        <v>149</v>
      </c>
    </row>
    <row r="313" s="14" customFormat="1">
      <c r="A313" s="14"/>
      <c r="B313" s="274"/>
      <c r="C313" s="275"/>
      <c r="D313" s="259" t="s">
        <v>162</v>
      </c>
      <c r="E313" s="276" t="s">
        <v>1</v>
      </c>
      <c r="F313" s="277" t="s">
        <v>392</v>
      </c>
      <c r="G313" s="275"/>
      <c r="H313" s="278">
        <v>16</v>
      </c>
      <c r="I313" s="279"/>
      <c r="J313" s="275"/>
      <c r="K313" s="275"/>
      <c r="L313" s="280"/>
      <c r="M313" s="281"/>
      <c r="N313" s="282"/>
      <c r="O313" s="282"/>
      <c r="P313" s="282"/>
      <c r="Q313" s="282"/>
      <c r="R313" s="282"/>
      <c r="S313" s="282"/>
      <c r="T313" s="283"/>
      <c r="U313" s="14"/>
      <c r="V313" s="14"/>
      <c r="W313" s="14"/>
      <c r="X313" s="14"/>
      <c r="Y313" s="14"/>
      <c r="Z313" s="14"/>
      <c r="AA313" s="14"/>
      <c r="AB313" s="14"/>
      <c r="AC313" s="14"/>
      <c r="AD313" s="14"/>
      <c r="AE313" s="14"/>
      <c r="AT313" s="284" t="s">
        <v>162</v>
      </c>
      <c r="AU313" s="284" t="s">
        <v>85</v>
      </c>
      <c r="AV313" s="14" t="s">
        <v>85</v>
      </c>
      <c r="AW313" s="14" t="s">
        <v>34</v>
      </c>
      <c r="AX313" s="14" t="s">
        <v>21</v>
      </c>
      <c r="AY313" s="284" t="s">
        <v>149</v>
      </c>
    </row>
    <row r="314" s="12" customFormat="1" ht="22.8" customHeight="1">
      <c r="A314" s="12"/>
      <c r="B314" s="230"/>
      <c r="C314" s="231"/>
      <c r="D314" s="232" t="s">
        <v>76</v>
      </c>
      <c r="E314" s="244" t="s">
        <v>156</v>
      </c>
      <c r="F314" s="244" t="s">
        <v>393</v>
      </c>
      <c r="G314" s="231"/>
      <c r="H314" s="231"/>
      <c r="I314" s="234"/>
      <c r="J314" s="245">
        <f>BK314</f>
        <v>0</v>
      </c>
      <c r="K314" s="231"/>
      <c r="L314" s="236"/>
      <c r="M314" s="237"/>
      <c r="N314" s="238"/>
      <c r="O314" s="238"/>
      <c r="P314" s="239">
        <f>SUM(P315:P339)</f>
        <v>0</v>
      </c>
      <c r="Q314" s="238"/>
      <c r="R314" s="239">
        <f>SUM(R315:R339)</f>
        <v>40.167143070000002</v>
      </c>
      <c r="S314" s="238"/>
      <c r="T314" s="240">
        <f>SUM(T315:T339)</f>
        <v>0</v>
      </c>
      <c r="U314" s="12"/>
      <c r="V314" s="12"/>
      <c r="W314" s="12"/>
      <c r="X314" s="12"/>
      <c r="Y314" s="12"/>
      <c r="Z314" s="12"/>
      <c r="AA314" s="12"/>
      <c r="AB314" s="12"/>
      <c r="AC314" s="12"/>
      <c r="AD314" s="12"/>
      <c r="AE314" s="12"/>
      <c r="AR314" s="241" t="s">
        <v>21</v>
      </c>
      <c r="AT314" s="242" t="s">
        <v>76</v>
      </c>
      <c r="AU314" s="242" t="s">
        <v>21</v>
      </c>
      <c r="AY314" s="241" t="s">
        <v>149</v>
      </c>
      <c r="BK314" s="243">
        <f>SUM(BK315:BK339)</f>
        <v>0</v>
      </c>
    </row>
    <row r="315" s="2" customFormat="1" ht="21.75" customHeight="1">
      <c r="A315" s="39"/>
      <c r="B315" s="40"/>
      <c r="C315" s="246" t="s">
        <v>394</v>
      </c>
      <c r="D315" s="246" t="s">
        <v>151</v>
      </c>
      <c r="E315" s="247" t="s">
        <v>395</v>
      </c>
      <c r="F315" s="248" t="s">
        <v>396</v>
      </c>
      <c r="G315" s="249" t="s">
        <v>154</v>
      </c>
      <c r="H315" s="250">
        <v>31.359999999999999</v>
      </c>
      <c r="I315" s="251"/>
      <c r="J315" s="252">
        <f>ROUND(I315*H315,2)</f>
        <v>0</v>
      </c>
      <c r="K315" s="248" t="s">
        <v>155</v>
      </c>
      <c r="L315" s="45"/>
      <c r="M315" s="253" t="s">
        <v>1</v>
      </c>
      <c r="N315" s="254" t="s">
        <v>42</v>
      </c>
      <c r="O315" s="92"/>
      <c r="P315" s="255">
        <f>O315*H315</f>
        <v>0</v>
      </c>
      <c r="Q315" s="255">
        <v>0.22797600000000001</v>
      </c>
      <c r="R315" s="255">
        <f>Q315*H315</f>
        <v>7.14932736</v>
      </c>
      <c r="S315" s="255">
        <v>0</v>
      </c>
      <c r="T315" s="256">
        <f>S315*H315</f>
        <v>0</v>
      </c>
      <c r="U315" s="39"/>
      <c r="V315" s="39"/>
      <c r="W315" s="39"/>
      <c r="X315" s="39"/>
      <c r="Y315" s="39"/>
      <c r="Z315" s="39"/>
      <c r="AA315" s="39"/>
      <c r="AB315" s="39"/>
      <c r="AC315" s="39"/>
      <c r="AD315" s="39"/>
      <c r="AE315" s="39"/>
      <c r="AR315" s="257" t="s">
        <v>156</v>
      </c>
      <c r="AT315" s="257" t="s">
        <v>151</v>
      </c>
      <c r="AU315" s="257" t="s">
        <v>85</v>
      </c>
      <c r="AY315" s="18" t="s">
        <v>149</v>
      </c>
      <c r="BE315" s="258">
        <f>IF(N315="základní",J315,0)</f>
        <v>0</v>
      </c>
      <c r="BF315" s="258">
        <f>IF(N315="snížená",J315,0)</f>
        <v>0</v>
      </c>
      <c r="BG315" s="258">
        <f>IF(N315="zákl. přenesená",J315,0)</f>
        <v>0</v>
      </c>
      <c r="BH315" s="258">
        <f>IF(N315="sníž. přenesená",J315,0)</f>
        <v>0</v>
      </c>
      <c r="BI315" s="258">
        <f>IF(N315="nulová",J315,0)</f>
        <v>0</v>
      </c>
      <c r="BJ315" s="18" t="s">
        <v>21</v>
      </c>
      <c r="BK315" s="258">
        <f>ROUND(I315*H315,2)</f>
        <v>0</v>
      </c>
      <c r="BL315" s="18" t="s">
        <v>156</v>
      </c>
      <c r="BM315" s="257" t="s">
        <v>397</v>
      </c>
    </row>
    <row r="316" s="2" customFormat="1">
      <c r="A316" s="39"/>
      <c r="B316" s="40"/>
      <c r="C316" s="41"/>
      <c r="D316" s="259" t="s">
        <v>158</v>
      </c>
      <c r="E316" s="41"/>
      <c r="F316" s="260" t="s">
        <v>398</v>
      </c>
      <c r="G316" s="41"/>
      <c r="H316" s="41"/>
      <c r="I316" s="157"/>
      <c r="J316" s="41"/>
      <c r="K316" s="41"/>
      <c r="L316" s="45"/>
      <c r="M316" s="261"/>
      <c r="N316" s="262"/>
      <c r="O316" s="92"/>
      <c r="P316" s="92"/>
      <c r="Q316" s="92"/>
      <c r="R316" s="92"/>
      <c r="S316" s="92"/>
      <c r="T316" s="93"/>
      <c r="U316" s="39"/>
      <c r="V316" s="39"/>
      <c r="W316" s="39"/>
      <c r="X316" s="39"/>
      <c r="Y316" s="39"/>
      <c r="Z316" s="39"/>
      <c r="AA316" s="39"/>
      <c r="AB316" s="39"/>
      <c r="AC316" s="39"/>
      <c r="AD316" s="39"/>
      <c r="AE316" s="39"/>
      <c r="AT316" s="18" t="s">
        <v>158</v>
      </c>
      <c r="AU316" s="18" t="s">
        <v>85</v>
      </c>
    </row>
    <row r="317" s="2" customFormat="1">
      <c r="A317" s="39"/>
      <c r="B317" s="40"/>
      <c r="C317" s="41"/>
      <c r="D317" s="259" t="s">
        <v>160</v>
      </c>
      <c r="E317" s="41"/>
      <c r="F317" s="263" t="s">
        <v>399</v>
      </c>
      <c r="G317" s="41"/>
      <c r="H317" s="41"/>
      <c r="I317" s="157"/>
      <c r="J317" s="41"/>
      <c r="K317" s="41"/>
      <c r="L317" s="45"/>
      <c r="M317" s="261"/>
      <c r="N317" s="262"/>
      <c r="O317" s="92"/>
      <c r="P317" s="92"/>
      <c r="Q317" s="92"/>
      <c r="R317" s="92"/>
      <c r="S317" s="92"/>
      <c r="T317" s="93"/>
      <c r="U317" s="39"/>
      <c r="V317" s="39"/>
      <c r="W317" s="39"/>
      <c r="X317" s="39"/>
      <c r="Y317" s="39"/>
      <c r="Z317" s="39"/>
      <c r="AA317" s="39"/>
      <c r="AB317" s="39"/>
      <c r="AC317" s="39"/>
      <c r="AD317" s="39"/>
      <c r="AE317" s="39"/>
      <c r="AT317" s="18" t="s">
        <v>160</v>
      </c>
      <c r="AU317" s="18" t="s">
        <v>85</v>
      </c>
    </row>
    <row r="318" s="13" customFormat="1">
      <c r="A318" s="13"/>
      <c r="B318" s="264"/>
      <c r="C318" s="265"/>
      <c r="D318" s="259" t="s">
        <v>162</v>
      </c>
      <c r="E318" s="266" t="s">
        <v>1</v>
      </c>
      <c r="F318" s="267" t="s">
        <v>400</v>
      </c>
      <c r="G318" s="265"/>
      <c r="H318" s="266" t="s">
        <v>1</v>
      </c>
      <c r="I318" s="268"/>
      <c r="J318" s="265"/>
      <c r="K318" s="265"/>
      <c r="L318" s="269"/>
      <c r="M318" s="270"/>
      <c r="N318" s="271"/>
      <c r="O318" s="271"/>
      <c r="P318" s="271"/>
      <c r="Q318" s="271"/>
      <c r="R318" s="271"/>
      <c r="S318" s="271"/>
      <c r="T318" s="272"/>
      <c r="U318" s="13"/>
      <c r="V318" s="13"/>
      <c r="W318" s="13"/>
      <c r="X318" s="13"/>
      <c r="Y318" s="13"/>
      <c r="Z318" s="13"/>
      <c r="AA318" s="13"/>
      <c r="AB318" s="13"/>
      <c r="AC318" s="13"/>
      <c r="AD318" s="13"/>
      <c r="AE318" s="13"/>
      <c r="AT318" s="273" t="s">
        <v>162</v>
      </c>
      <c r="AU318" s="273" t="s">
        <v>85</v>
      </c>
      <c r="AV318" s="13" t="s">
        <v>21</v>
      </c>
      <c r="AW318" s="13" t="s">
        <v>34</v>
      </c>
      <c r="AX318" s="13" t="s">
        <v>77</v>
      </c>
      <c r="AY318" s="273" t="s">
        <v>149</v>
      </c>
    </row>
    <row r="319" s="14" customFormat="1">
      <c r="A319" s="14"/>
      <c r="B319" s="274"/>
      <c r="C319" s="275"/>
      <c r="D319" s="259" t="s">
        <v>162</v>
      </c>
      <c r="E319" s="276" t="s">
        <v>1</v>
      </c>
      <c r="F319" s="277" t="s">
        <v>401</v>
      </c>
      <c r="G319" s="275"/>
      <c r="H319" s="278">
        <v>31.359999999999999</v>
      </c>
      <c r="I319" s="279"/>
      <c r="J319" s="275"/>
      <c r="K319" s="275"/>
      <c r="L319" s="280"/>
      <c r="M319" s="281"/>
      <c r="N319" s="282"/>
      <c r="O319" s="282"/>
      <c r="P319" s="282"/>
      <c r="Q319" s="282"/>
      <c r="R319" s="282"/>
      <c r="S319" s="282"/>
      <c r="T319" s="283"/>
      <c r="U319" s="14"/>
      <c r="V319" s="14"/>
      <c r="W319" s="14"/>
      <c r="X319" s="14"/>
      <c r="Y319" s="14"/>
      <c r="Z319" s="14"/>
      <c r="AA319" s="14"/>
      <c r="AB319" s="14"/>
      <c r="AC319" s="14"/>
      <c r="AD319" s="14"/>
      <c r="AE319" s="14"/>
      <c r="AT319" s="284" t="s">
        <v>162</v>
      </c>
      <c r="AU319" s="284" t="s">
        <v>85</v>
      </c>
      <c r="AV319" s="14" t="s">
        <v>85</v>
      </c>
      <c r="AW319" s="14" t="s">
        <v>34</v>
      </c>
      <c r="AX319" s="14" t="s">
        <v>21</v>
      </c>
      <c r="AY319" s="284" t="s">
        <v>149</v>
      </c>
    </row>
    <row r="320" s="2" customFormat="1" ht="16.5" customHeight="1">
      <c r="A320" s="39"/>
      <c r="B320" s="40"/>
      <c r="C320" s="246" t="s">
        <v>402</v>
      </c>
      <c r="D320" s="246" t="s">
        <v>151</v>
      </c>
      <c r="E320" s="247" t="s">
        <v>403</v>
      </c>
      <c r="F320" s="248" t="s">
        <v>404</v>
      </c>
      <c r="G320" s="249" t="s">
        <v>154</v>
      </c>
      <c r="H320" s="250">
        <v>25.91</v>
      </c>
      <c r="I320" s="251"/>
      <c r="J320" s="252">
        <f>ROUND(I320*H320,2)</f>
        <v>0</v>
      </c>
      <c r="K320" s="248" t="s">
        <v>155</v>
      </c>
      <c r="L320" s="45"/>
      <c r="M320" s="253" t="s">
        <v>1</v>
      </c>
      <c r="N320" s="254" t="s">
        <v>42</v>
      </c>
      <c r="O320" s="92"/>
      <c r="P320" s="255">
        <f>O320*H320</f>
        <v>0</v>
      </c>
      <c r="Q320" s="255">
        <v>0.21251999999999999</v>
      </c>
      <c r="R320" s="255">
        <f>Q320*H320</f>
        <v>5.5063931999999998</v>
      </c>
      <c r="S320" s="255">
        <v>0</v>
      </c>
      <c r="T320" s="256">
        <f>S320*H320</f>
        <v>0</v>
      </c>
      <c r="U320" s="39"/>
      <c r="V320" s="39"/>
      <c r="W320" s="39"/>
      <c r="X320" s="39"/>
      <c r="Y320" s="39"/>
      <c r="Z320" s="39"/>
      <c r="AA320" s="39"/>
      <c r="AB320" s="39"/>
      <c r="AC320" s="39"/>
      <c r="AD320" s="39"/>
      <c r="AE320" s="39"/>
      <c r="AR320" s="257" t="s">
        <v>156</v>
      </c>
      <c r="AT320" s="257" t="s">
        <v>151</v>
      </c>
      <c r="AU320" s="257" t="s">
        <v>85</v>
      </c>
      <c r="AY320" s="18" t="s">
        <v>149</v>
      </c>
      <c r="BE320" s="258">
        <f>IF(N320="základní",J320,0)</f>
        <v>0</v>
      </c>
      <c r="BF320" s="258">
        <f>IF(N320="snížená",J320,0)</f>
        <v>0</v>
      </c>
      <c r="BG320" s="258">
        <f>IF(N320="zákl. přenesená",J320,0)</f>
        <v>0</v>
      </c>
      <c r="BH320" s="258">
        <f>IF(N320="sníž. přenesená",J320,0)</f>
        <v>0</v>
      </c>
      <c r="BI320" s="258">
        <f>IF(N320="nulová",J320,0)</f>
        <v>0</v>
      </c>
      <c r="BJ320" s="18" t="s">
        <v>21</v>
      </c>
      <c r="BK320" s="258">
        <f>ROUND(I320*H320,2)</f>
        <v>0</v>
      </c>
      <c r="BL320" s="18" t="s">
        <v>156</v>
      </c>
      <c r="BM320" s="257" t="s">
        <v>405</v>
      </c>
    </row>
    <row r="321" s="2" customFormat="1">
      <c r="A321" s="39"/>
      <c r="B321" s="40"/>
      <c r="C321" s="41"/>
      <c r="D321" s="259" t="s">
        <v>158</v>
      </c>
      <c r="E321" s="41"/>
      <c r="F321" s="260" t="s">
        <v>406</v>
      </c>
      <c r="G321" s="41"/>
      <c r="H321" s="41"/>
      <c r="I321" s="157"/>
      <c r="J321" s="41"/>
      <c r="K321" s="41"/>
      <c r="L321" s="45"/>
      <c r="M321" s="261"/>
      <c r="N321" s="262"/>
      <c r="O321" s="92"/>
      <c r="P321" s="92"/>
      <c r="Q321" s="92"/>
      <c r="R321" s="92"/>
      <c r="S321" s="92"/>
      <c r="T321" s="93"/>
      <c r="U321" s="39"/>
      <c r="V321" s="39"/>
      <c r="W321" s="39"/>
      <c r="X321" s="39"/>
      <c r="Y321" s="39"/>
      <c r="Z321" s="39"/>
      <c r="AA321" s="39"/>
      <c r="AB321" s="39"/>
      <c r="AC321" s="39"/>
      <c r="AD321" s="39"/>
      <c r="AE321" s="39"/>
      <c r="AT321" s="18" t="s">
        <v>158</v>
      </c>
      <c r="AU321" s="18" t="s">
        <v>85</v>
      </c>
    </row>
    <row r="322" s="2" customFormat="1">
      <c r="A322" s="39"/>
      <c r="B322" s="40"/>
      <c r="C322" s="41"/>
      <c r="D322" s="259" t="s">
        <v>160</v>
      </c>
      <c r="E322" s="41"/>
      <c r="F322" s="263" t="s">
        <v>407</v>
      </c>
      <c r="G322" s="41"/>
      <c r="H322" s="41"/>
      <c r="I322" s="157"/>
      <c r="J322" s="41"/>
      <c r="K322" s="41"/>
      <c r="L322" s="45"/>
      <c r="M322" s="261"/>
      <c r="N322" s="262"/>
      <c r="O322" s="92"/>
      <c r="P322" s="92"/>
      <c r="Q322" s="92"/>
      <c r="R322" s="92"/>
      <c r="S322" s="92"/>
      <c r="T322" s="93"/>
      <c r="U322" s="39"/>
      <c r="V322" s="39"/>
      <c r="W322" s="39"/>
      <c r="X322" s="39"/>
      <c r="Y322" s="39"/>
      <c r="Z322" s="39"/>
      <c r="AA322" s="39"/>
      <c r="AB322" s="39"/>
      <c r="AC322" s="39"/>
      <c r="AD322" s="39"/>
      <c r="AE322" s="39"/>
      <c r="AT322" s="18" t="s">
        <v>160</v>
      </c>
      <c r="AU322" s="18" t="s">
        <v>85</v>
      </c>
    </row>
    <row r="323" s="2" customFormat="1" ht="21.75" customHeight="1">
      <c r="A323" s="39"/>
      <c r="B323" s="40"/>
      <c r="C323" s="246" t="s">
        <v>408</v>
      </c>
      <c r="D323" s="246" t="s">
        <v>151</v>
      </c>
      <c r="E323" s="247" t="s">
        <v>409</v>
      </c>
      <c r="F323" s="248" t="s">
        <v>410</v>
      </c>
      <c r="G323" s="249" t="s">
        <v>169</v>
      </c>
      <c r="H323" s="250">
        <v>0.34000000000000002</v>
      </c>
      <c r="I323" s="251"/>
      <c r="J323" s="252">
        <f>ROUND(I323*H323,2)</f>
        <v>0</v>
      </c>
      <c r="K323" s="248" t="s">
        <v>155</v>
      </c>
      <c r="L323" s="45"/>
      <c r="M323" s="253" t="s">
        <v>1</v>
      </c>
      <c r="N323" s="254" t="s">
        <v>42</v>
      </c>
      <c r="O323" s="92"/>
      <c r="P323" s="255">
        <f>O323*H323</f>
        <v>0</v>
      </c>
      <c r="Q323" s="255">
        <v>2.052</v>
      </c>
      <c r="R323" s="255">
        <f>Q323*H323</f>
        <v>0.69768000000000008</v>
      </c>
      <c r="S323" s="255">
        <v>0</v>
      </c>
      <c r="T323" s="256">
        <f>S323*H323</f>
        <v>0</v>
      </c>
      <c r="U323" s="39"/>
      <c r="V323" s="39"/>
      <c r="W323" s="39"/>
      <c r="X323" s="39"/>
      <c r="Y323" s="39"/>
      <c r="Z323" s="39"/>
      <c r="AA323" s="39"/>
      <c r="AB323" s="39"/>
      <c r="AC323" s="39"/>
      <c r="AD323" s="39"/>
      <c r="AE323" s="39"/>
      <c r="AR323" s="257" t="s">
        <v>156</v>
      </c>
      <c r="AT323" s="257" t="s">
        <v>151</v>
      </c>
      <c r="AU323" s="257" t="s">
        <v>85</v>
      </c>
      <c r="AY323" s="18" t="s">
        <v>149</v>
      </c>
      <c r="BE323" s="258">
        <f>IF(N323="základní",J323,0)</f>
        <v>0</v>
      </c>
      <c r="BF323" s="258">
        <f>IF(N323="snížená",J323,0)</f>
        <v>0</v>
      </c>
      <c r="BG323" s="258">
        <f>IF(N323="zákl. přenesená",J323,0)</f>
        <v>0</v>
      </c>
      <c r="BH323" s="258">
        <f>IF(N323="sníž. přenesená",J323,0)</f>
        <v>0</v>
      </c>
      <c r="BI323" s="258">
        <f>IF(N323="nulová",J323,0)</f>
        <v>0</v>
      </c>
      <c r="BJ323" s="18" t="s">
        <v>21</v>
      </c>
      <c r="BK323" s="258">
        <f>ROUND(I323*H323,2)</f>
        <v>0</v>
      </c>
      <c r="BL323" s="18" t="s">
        <v>156</v>
      </c>
      <c r="BM323" s="257" t="s">
        <v>411</v>
      </c>
    </row>
    <row r="324" s="2" customFormat="1">
      <c r="A324" s="39"/>
      <c r="B324" s="40"/>
      <c r="C324" s="41"/>
      <c r="D324" s="259" t="s">
        <v>158</v>
      </c>
      <c r="E324" s="41"/>
      <c r="F324" s="260" t="s">
        <v>412</v>
      </c>
      <c r="G324" s="41"/>
      <c r="H324" s="41"/>
      <c r="I324" s="157"/>
      <c r="J324" s="41"/>
      <c r="K324" s="41"/>
      <c r="L324" s="45"/>
      <c r="M324" s="261"/>
      <c r="N324" s="262"/>
      <c r="O324" s="92"/>
      <c r="P324" s="92"/>
      <c r="Q324" s="92"/>
      <c r="R324" s="92"/>
      <c r="S324" s="92"/>
      <c r="T324" s="93"/>
      <c r="U324" s="39"/>
      <c r="V324" s="39"/>
      <c r="W324" s="39"/>
      <c r="X324" s="39"/>
      <c r="Y324" s="39"/>
      <c r="Z324" s="39"/>
      <c r="AA324" s="39"/>
      <c r="AB324" s="39"/>
      <c r="AC324" s="39"/>
      <c r="AD324" s="39"/>
      <c r="AE324" s="39"/>
      <c r="AT324" s="18" t="s">
        <v>158</v>
      </c>
      <c r="AU324" s="18" t="s">
        <v>85</v>
      </c>
    </row>
    <row r="325" s="2" customFormat="1">
      <c r="A325" s="39"/>
      <c r="B325" s="40"/>
      <c r="C325" s="41"/>
      <c r="D325" s="259" t="s">
        <v>160</v>
      </c>
      <c r="E325" s="41"/>
      <c r="F325" s="263" t="s">
        <v>413</v>
      </c>
      <c r="G325" s="41"/>
      <c r="H325" s="41"/>
      <c r="I325" s="157"/>
      <c r="J325" s="41"/>
      <c r="K325" s="41"/>
      <c r="L325" s="45"/>
      <c r="M325" s="261"/>
      <c r="N325" s="262"/>
      <c r="O325" s="92"/>
      <c r="P325" s="92"/>
      <c r="Q325" s="92"/>
      <c r="R325" s="92"/>
      <c r="S325" s="92"/>
      <c r="T325" s="93"/>
      <c r="U325" s="39"/>
      <c r="V325" s="39"/>
      <c r="W325" s="39"/>
      <c r="X325" s="39"/>
      <c r="Y325" s="39"/>
      <c r="Z325" s="39"/>
      <c r="AA325" s="39"/>
      <c r="AB325" s="39"/>
      <c r="AC325" s="39"/>
      <c r="AD325" s="39"/>
      <c r="AE325" s="39"/>
      <c r="AT325" s="18" t="s">
        <v>160</v>
      </c>
      <c r="AU325" s="18" t="s">
        <v>85</v>
      </c>
    </row>
    <row r="326" s="14" customFormat="1">
      <c r="A326" s="14"/>
      <c r="B326" s="274"/>
      <c r="C326" s="275"/>
      <c r="D326" s="259" t="s">
        <v>162</v>
      </c>
      <c r="E326" s="276" t="s">
        <v>1</v>
      </c>
      <c r="F326" s="277" t="s">
        <v>414</v>
      </c>
      <c r="G326" s="275"/>
      <c r="H326" s="278">
        <v>0.34000000000000002</v>
      </c>
      <c r="I326" s="279"/>
      <c r="J326" s="275"/>
      <c r="K326" s="275"/>
      <c r="L326" s="280"/>
      <c r="M326" s="281"/>
      <c r="N326" s="282"/>
      <c r="O326" s="282"/>
      <c r="P326" s="282"/>
      <c r="Q326" s="282"/>
      <c r="R326" s="282"/>
      <c r="S326" s="282"/>
      <c r="T326" s="283"/>
      <c r="U326" s="14"/>
      <c r="V326" s="14"/>
      <c r="W326" s="14"/>
      <c r="X326" s="14"/>
      <c r="Y326" s="14"/>
      <c r="Z326" s="14"/>
      <c r="AA326" s="14"/>
      <c r="AB326" s="14"/>
      <c r="AC326" s="14"/>
      <c r="AD326" s="14"/>
      <c r="AE326" s="14"/>
      <c r="AT326" s="284" t="s">
        <v>162</v>
      </c>
      <c r="AU326" s="284" t="s">
        <v>85</v>
      </c>
      <c r="AV326" s="14" t="s">
        <v>85</v>
      </c>
      <c r="AW326" s="14" t="s">
        <v>34</v>
      </c>
      <c r="AX326" s="14" t="s">
        <v>21</v>
      </c>
      <c r="AY326" s="284" t="s">
        <v>149</v>
      </c>
    </row>
    <row r="327" s="2" customFormat="1" ht="21.75" customHeight="1">
      <c r="A327" s="39"/>
      <c r="B327" s="40"/>
      <c r="C327" s="246" t="s">
        <v>415</v>
      </c>
      <c r="D327" s="246" t="s">
        <v>151</v>
      </c>
      <c r="E327" s="247" t="s">
        <v>416</v>
      </c>
      <c r="F327" s="248" t="s">
        <v>417</v>
      </c>
      <c r="G327" s="249" t="s">
        <v>154</v>
      </c>
      <c r="H327" s="250">
        <v>25.91</v>
      </c>
      <c r="I327" s="251"/>
      <c r="J327" s="252">
        <f>ROUND(I327*H327,2)</f>
        <v>0</v>
      </c>
      <c r="K327" s="248" t="s">
        <v>155</v>
      </c>
      <c r="L327" s="45"/>
      <c r="M327" s="253" t="s">
        <v>1</v>
      </c>
      <c r="N327" s="254" t="s">
        <v>42</v>
      </c>
      <c r="O327" s="92"/>
      <c r="P327" s="255">
        <f>O327*H327</f>
        <v>0</v>
      </c>
      <c r="Q327" s="255">
        <v>1.031199</v>
      </c>
      <c r="R327" s="255">
        <f>Q327*H327</f>
        <v>26.71836609</v>
      </c>
      <c r="S327" s="255">
        <v>0</v>
      </c>
      <c r="T327" s="256">
        <f>S327*H327</f>
        <v>0</v>
      </c>
      <c r="U327" s="39"/>
      <c r="V327" s="39"/>
      <c r="W327" s="39"/>
      <c r="X327" s="39"/>
      <c r="Y327" s="39"/>
      <c r="Z327" s="39"/>
      <c r="AA327" s="39"/>
      <c r="AB327" s="39"/>
      <c r="AC327" s="39"/>
      <c r="AD327" s="39"/>
      <c r="AE327" s="39"/>
      <c r="AR327" s="257" t="s">
        <v>156</v>
      </c>
      <c r="AT327" s="257" t="s">
        <v>151</v>
      </c>
      <c r="AU327" s="257" t="s">
        <v>85</v>
      </c>
      <c r="AY327" s="18" t="s">
        <v>149</v>
      </c>
      <c r="BE327" s="258">
        <f>IF(N327="základní",J327,0)</f>
        <v>0</v>
      </c>
      <c r="BF327" s="258">
        <f>IF(N327="snížená",J327,0)</f>
        <v>0</v>
      </c>
      <c r="BG327" s="258">
        <f>IF(N327="zákl. přenesená",J327,0)</f>
        <v>0</v>
      </c>
      <c r="BH327" s="258">
        <f>IF(N327="sníž. přenesená",J327,0)</f>
        <v>0</v>
      </c>
      <c r="BI327" s="258">
        <f>IF(N327="nulová",J327,0)</f>
        <v>0</v>
      </c>
      <c r="BJ327" s="18" t="s">
        <v>21</v>
      </c>
      <c r="BK327" s="258">
        <f>ROUND(I327*H327,2)</f>
        <v>0</v>
      </c>
      <c r="BL327" s="18" t="s">
        <v>156</v>
      </c>
      <c r="BM327" s="257" t="s">
        <v>418</v>
      </c>
    </row>
    <row r="328" s="2" customFormat="1">
      <c r="A328" s="39"/>
      <c r="B328" s="40"/>
      <c r="C328" s="41"/>
      <c r="D328" s="259" t="s">
        <v>158</v>
      </c>
      <c r="E328" s="41"/>
      <c r="F328" s="260" t="s">
        <v>419</v>
      </c>
      <c r="G328" s="41"/>
      <c r="H328" s="41"/>
      <c r="I328" s="157"/>
      <c r="J328" s="41"/>
      <c r="K328" s="41"/>
      <c r="L328" s="45"/>
      <c r="M328" s="261"/>
      <c r="N328" s="262"/>
      <c r="O328" s="92"/>
      <c r="P328" s="92"/>
      <c r="Q328" s="92"/>
      <c r="R328" s="92"/>
      <c r="S328" s="92"/>
      <c r="T328" s="93"/>
      <c r="U328" s="39"/>
      <c r="V328" s="39"/>
      <c r="W328" s="39"/>
      <c r="X328" s="39"/>
      <c r="Y328" s="39"/>
      <c r="Z328" s="39"/>
      <c r="AA328" s="39"/>
      <c r="AB328" s="39"/>
      <c r="AC328" s="39"/>
      <c r="AD328" s="39"/>
      <c r="AE328" s="39"/>
      <c r="AT328" s="18" t="s">
        <v>158</v>
      </c>
      <c r="AU328" s="18" t="s">
        <v>85</v>
      </c>
    </row>
    <row r="329" s="2" customFormat="1">
      <c r="A329" s="39"/>
      <c r="B329" s="40"/>
      <c r="C329" s="41"/>
      <c r="D329" s="259" t="s">
        <v>160</v>
      </c>
      <c r="E329" s="41"/>
      <c r="F329" s="263" t="s">
        <v>420</v>
      </c>
      <c r="G329" s="41"/>
      <c r="H329" s="41"/>
      <c r="I329" s="157"/>
      <c r="J329" s="41"/>
      <c r="K329" s="41"/>
      <c r="L329" s="45"/>
      <c r="M329" s="261"/>
      <c r="N329" s="262"/>
      <c r="O329" s="92"/>
      <c r="P329" s="92"/>
      <c r="Q329" s="92"/>
      <c r="R329" s="92"/>
      <c r="S329" s="92"/>
      <c r="T329" s="93"/>
      <c r="U329" s="39"/>
      <c r="V329" s="39"/>
      <c r="W329" s="39"/>
      <c r="X329" s="39"/>
      <c r="Y329" s="39"/>
      <c r="Z329" s="39"/>
      <c r="AA329" s="39"/>
      <c r="AB329" s="39"/>
      <c r="AC329" s="39"/>
      <c r="AD329" s="39"/>
      <c r="AE329" s="39"/>
      <c r="AT329" s="18" t="s">
        <v>160</v>
      </c>
      <c r="AU329" s="18" t="s">
        <v>85</v>
      </c>
    </row>
    <row r="330" s="13" customFormat="1">
      <c r="A330" s="13"/>
      <c r="B330" s="264"/>
      <c r="C330" s="265"/>
      <c r="D330" s="259" t="s">
        <v>162</v>
      </c>
      <c r="E330" s="266" t="s">
        <v>1</v>
      </c>
      <c r="F330" s="267" t="s">
        <v>198</v>
      </c>
      <c r="G330" s="265"/>
      <c r="H330" s="266" t="s">
        <v>1</v>
      </c>
      <c r="I330" s="268"/>
      <c r="J330" s="265"/>
      <c r="K330" s="265"/>
      <c r="L330" s="269"/>
      <c r="M330" s="270"/>
      <c r="N330" s="271"/>
      <c r="O330" s="271"/>
      <c r="P330" s="271"/>
      <c r="Q330" s="271"/>
      <c r="R330" s="271"/>
      <c r="S330" s="271"/>
      <c r="T330" s="272"/>
      <c r="U330" s="13"/>
      <c r="V330" s="13"/>
      <c r="W330" s="13"/>
      <c r="X330" s="13"/>
      <c r="Y330" s="13"/>
      <c r="Z330" s="13"/>
      <c r="AA330" s="13"/>
      <c r="AB330" s="13"/>
      <c r="AC330" s="13"/>
      <c r="AD330" s="13"/>
      <c r="AE330" s="13"/>
      <c r="AT330" s="273" t="s">
        <v>162</v>
      </c>
      <c r="AU330" s="273" t="s">
        <v>85</v>
      </c>
      <c r="AV330" s="13" t="s">
        <v>21</v>
      </c>
      <c r="AW330" s="13" t="s">
        <v>34</v>
      </c>
      <c r="AX330" s="13" t="s">
        <v>77</v>
      </c>
      <c r="AY330" s="273" t="s">
        <v>149</v>
      </c>
    </row>
    <row r="331" s="14" customFormat="1">
      <c r="A331" s="14"/>
      <c r="B331" s="274"/>
      <c r="C331" s="275"/>
      <c r="D331" s="259" t="s">
        <v>162</v>
      </c>
      <c r="E331" s="276" t="s">
        <v>1</v>
      </c>
      <c r="F331" s="277" t="s">
        <v>199</v>
      </c>
      <c r="G331" s="275"/>
      <c r="H331" s="278">
        <v>16.135000000000002</v>
      </c>
      <c r="I331" s="279"/>
      <c r="J331" s="275"/>
      <c r="K331" s="275"/>
      <c r="L331" s="280"/>
      <c r="M331" s="281"/>
      <c r="N331" s="282"/>
      <c r="O331" s="282"/>
      <c r="P331" s="282"/>
      <c r="Q331" s="282"/>
      <c r="R331" s="282"/>
      <c r="S331" s="282"/>
      <c r="T331" s="283"/>
      <c r="U331" s="14"/>
      <c r="V331" s="14"/>
      <c r="W331" s="14"/>
      <c r="X331" s="14"/>
      <c r="Y331" s="14"/>
      <c r="Z331" s="14"/>
      <c r="AA331" s="14"/>
      <c r="AB331" s="14"/>
      <c r="AC331" s="14"/>
      <c r="AD331" s="14"/>
      <c r="AE331" s="14"/>
      <c r="AT331" s="284" t="s">
        <v>162</v>
      </c>
      <c r="AU331" s="284" t="s">
        <v>85</v>
      </c>
      <c r="AV331" s="14" t="s">
        <v>85</v>
      </c>
      <c r="AW331" s="14" t="s">
        <v>34</v>
      </c>
      <c r="AX331" s="14" t="s">
        <v>77</v>
      </c>
      <c r="AY331" s="284" t="s">
        <v>149</v>
      </c>
    </row>
    <row r="332" s="13" customFormat="1">
      <c r="A332" s="13"/>
      <c r="B332" s="264"/>
      <c r="C332" s="265"/>
      <c r="D332" s="259" t="s">
        <v>162</v>
      </c>
      <c r="E332" s="266" t="s">
        <v>1</v>
      </c>
      <c r="F332" s="267" t="s">
        <v>200</v>
      </c>
      <c r="G332" s="265"/>
      <c r="H332" s="266" t="s">
        <v>1</v>
      </c>
      <c r="I332" s="268"/>
      <c r="J332" s="265"/>
      <c r="K332" s="265"/>
      <c r="L332" s="269"/>
      <c r="M332" s="270"/>
      <c r="N332" s="271"/>
      <c r="O332" s="271"/>
      <c r="P332" s="271"/>
      <c r="Q332" s="271"/>
      <c r="R332" s="271"/>
      <c r="S332" s="271"/>
      <c r="T332" s="272"/>
      <c r="U332" s="13"/>
      <c r="V332" s="13"/>
      <c r="W332" s="13"/>
      <c r="X332" s="13"/>
      <c r="Y332" s="13"/>
      <c r="Z332" s="13"/>
      <c r="AA332" s="13"/>
      <c r="AB332" s="13"/>
      <c r="AC332" s="13"/>
      <c r="AD332" s="13"/>
      <c r="AE332" s="13"/>
      <c r="AT332" s="273" t="s">
        <v>162</v>
      </c>
      <c r="AU332" s="273" t="s">
        <v>85</v>
      </c>
      <c r="AV332" s="13" t="s">
        <v>21</v>
      </c>
      <c r="AW332" s="13" t="s">
        <v>34</v>
      </c>
      <c r="AX332" s="13" t="s">
        <v>77</v>
      </c>
      <c r="AY332" s="273" t="s">
        <v>149</v>
      </c>
    </row>
    <row r="333" s="14" customFormat="1">
      <c r="A333" s="14"/>
      <c r="B333" s="274"/>
      <c r="C333" s="275"/>
      <c r="D333" s="259" t="s">
        <v>162</v>
      </c>
      <c r="E333" s="276" t="s">
        <v>1</v>
      </c>
      <c r="F333" s="277" t="s">
        <v>421</v>
      </c>
      <c r="G333" s="275"/>
      <c r="H333" s="278">
        <v>9.7750000000000004</v>
      </c>
      <c r="I333" s="279"/>
      <c r="J333" s="275"/>
      <c r="K333" s="275"/>
      <c r="L333" s="280"/>
      <c r="M333" s="281"/>
      <c r="N333" s="282"/>
      <c r="O333" s="282"/>
      <c r="P333" s="282"/>
      <c r="Q333" s="282"/>
      <c r="R333" s="282"/>
      <c r="S333" s="282"/>
      <c r="T333" s="283"/>
      <c r="U333" s="14"/>
      <c r="V333" s="14"/>
      <c r="W333" s="14"/>
      <c r="X333" s="14"/>
      <c r="Y333" s="14"/>
      <c r="Z333" s="14"/>
      <c r="AA333" s="14"/>
      <c r="AB333" s="14"/>
      <c r="AC333" s="14"/>
      <c r="AD333" s="14"/>
      <c r="AE333" s="14"/>
      <c r="AT333" s="284" t="s">
        <v>162</v>
      </c>
      <c r="AU333" s="284" t="s">
        <v>85</v>
      </c>
      <c r="AV333" s="14" t="s">
        <v>85</v>
      </c>
      <c r="AW333" s="14" t="s">
        <v>34</v>
      </c>
      <c r="AX333" s="14" t="s">
        <v>77</v>
      </c>
      <c r="AY333" s="284" t="s">
        <v>149</v>
      </c>
    </row>
    <row r="334" s="15" customFormat="1">
      <c r="A334" s="15"/>
      <c r="B334" s="285"/>
      <c r="C334" s="286"/>
      <c r="D334" s="259" t="s">
        <v>162</v>
      </c>
      <c r="E334" s="287" t="s">
        <v>1</v>
      </c>
      <c r="F334" s="288" t="s">
        <v>166</v>
      </c>
      <c r="G334" s="286"/>
      <c r="H334" s="289">
        <v>25.91</v>
      </c>
      <c r="I334" s="290"/>
      <c r="J334" s="286"/>
      <c r="K334" s="286"/>
      <c r="L334" s="291"/>
      <c r="M334" s="292"/>
      <c r="N334" s="293"/>
      <c r="O334" s="293"/>
      <c r="P334" s="293"/>
      <c r="Q334" s="293"/>
      <c r="R334" s="293"/>
      <c r="S334" s="293"/>
      <c r="T334" s="294"/>
      <c r="U334" s="15"/>
      <c r="V334" s="15"/>
      <c r="W334" s="15"/>
      <c r="X334" s="15"/>
      <c r="Y334" s="15"/>
      <c r="Z334" s="15"/>
      <c r="AA334" s="15"/>
      <c r="AB334" s="15"/>
      <c r="AC334" s="15"/>
      <c r="AD334" s="15"/>
      <c r="AE334" s="15"/>
      <c r="AT334" s="295" t="s">
        <v>162</v>
      </c>
      <c r="AU334" s="295" t="s">
        <v>85</v>
      </c>
      <c r="AV334" s="15" t="s">
        <v>156</v>
      </c>
      <c r="AW334" s="15" t="s">
        <v>34</v>
      </c>
      <c r="AX334" s="15" t="s">
        <v>21</v>
      </c>
      <c r="AY334" s="295" t="s">
        <v>149</v>
      </c>
    </row>
    <row r="335" s="2" customFormat="1" ht="21.75" customHeight="1">
      <c r="A335" s="39"/>
      <c r="B335" s="40"/>
      <c r="C335" s="246" t="s">
        <v>422</v>
      </c>
      <c r="D335" s="246" t="s">
        <v>151</v>
      </c>
      <c r="E335" s="247" t="s">
        <v>355</v>
      </c>
      <c r="F335" s="248" t="s">
        <v>356</v>
      </c>
      <c r="G335" s="249" t="s">
        <v>243</v>
      </c>
      <c r="H335" s="250">
        <v>0.089999999999999997</v>
      </c>
      <c r="I335" s="251"/>
      <c r="J335" s="252">
        <f>ROUND(I335*H335,2)</f>
        <v>0</v>
      </c>
      <c r="K335" s="248" t="s">
        <v>155</v>
      </c>
      <c r="L335" s="45"/>
      <c r="M335" s="253" t="s">
        <v>1</v>
      </c>
      <c r="N335" s="254" t="s">
        <v>42</v>
      </c>
      <c r="O335" s="92"/>
      <c r="P335" s="255">
        <f>O335*H335</f>
        <v>0</v>
      </c>
      <c r="Q335" s="255">
        <v>1.0597380000000001</v>
      </c>
      <c r="R335" s="255">
        <f>Q335*H335</f>
        <v>0.095376420000000003</v>
      </c>
      <c r="S335" s="255">
        <v>0</v>
      </c>
      <c r="T335" s="256">
        <f>S335*H335</f>
        <v>0</v>
      </c>
      <c r="U335" s="39"/>
      <c r="V335" s="39"/>
      <c r="W335" s="39"/>
      <c r="X335" s="39"/>
      <c r="Y335" s="39"/>
      <c r="Z335" s="39"/>
      <c r="AA335" s="39"/>
      <c r="AB335" s="39"/>
      <c r="AC335" s="39"/>
      <c r="AD335" s="39"/>
      <c r="AE335" s="39"/>
      <c r="AR335" s="257" t="s">
        <v>156</v>
      </c>
      <c r="AT335" s="257" t="s">
        <v>151</v>
      </c>
      <c r="AU335" s="257" t="s">
        <v>85</v>
      </c>
      <c r="AY335" s="18" t="s">
        <v>149</v>
      </c>
      <c r="BE335" s="258">
        <f>IF(N335="základní",J335,0)</f>
        <v>0</v>
      </c>
      <c r="BF335" s="258">
        <f>IF(N335="snížená",J335,0)</f>
        <v>0</v>
      </c>
      <c r="BG335" s="258">
        <f>IF(N335="zákl. přenesená",J335,0)</f>
        <v>0</v>
      </c>
      <c r="BH335" s="258">
        <f>IF(N335="sníž. přenesená",J335,0)</f>
        <v>0</v>
      </c>
      <c r="BI335" s="258">
        <f>IF(N335="nulová",J335,0)</f>
        <v>0</v>
      </c>
      <c r="BJ335" s="18" t="s">
        <v>21</v>
      </c>
      <c r="BK335" s="258">
        <f>ROUND(I335*H335,2)</f>
        <v>0</v>
      </c>
      <c r="BL335" s="18" t="s">
        <v>156</v>
      </c>
      <c r="BM335" s="257" t="s">
        <v>423</v>
      </c>
    </row>
    <row r="336" s="2" customFormat="1">
      <c r="A336" s="39"/>
      <c r="B336" s="40"/>
      <c r="C336" s="41"/>
      <c r="D336" s="259" t="s">
        <v>158</v>
      </c>
      <c r="E336" s="41"/>
      <c r="F336" s="260" t="s">
        <v>358</v>
      </c>
      <c r="G336" s="41"/>
      <c r="H336" s="41"/>
      <c r="I336" s="157"/>
      <c r="J336" s="41"/>
      <c r="K336" s="41"/>
      <c r="L336" s="45"/>
      <c r="M336" s="261"/>
      <c r="N336" s="262"/>
      <c r="O336" s="92"/>
      <c r="P336" s="92"/>
      <c r="Q336" s="92"/>
      <c r="R336" s="92"/>
      <c r="S336" s="92"/>
      <c r="T336" s="93"/>
      <c r="U336" s="39"/>
      <c r="V336" s="39"/>
      <c r="W336" s="39"/>
      <c r="X336" s="39"/>
      <c r="Y336" s="39"/>
      <c r="Z336" s="39"/>
      <c r="AA336" s="39"/>
      <c r="AB336" s="39"/>
      <c r="AC336" s="39"/>
      <c r="AD336" s="39"/>
      <c r="AE336" s="39"/>
      <c r="AT336" s="18" t="s">
        <v>158</v>
      </c>
      <c r="AU336" s="18" t="s">
        <v>85</v>
      </c>
    </row>
    <row r="337" s="2" customFormat="1">
      <c r="A337" s="39"/>
      <c r="B337" s="40"/>
      <c r="C337" s="41"/>
      <c r="D337" s="259" t="s">
        <v>160</v>
      </c>
      <c r="E337" s="41"/>
      <c r="F337" s="263" t="s">
        <v>352</v>
      </c>
      <c r="G337" s="41"/>
      <c r="H337" s="41"/>
      <c r="I337" s="157"/>
      <c r="J337" s="41"/>
      <c r="K337" s="41"/>
      <c r="L337" s="45"/>
      <c r="M337" s="261"/>
      <c r="N337" s="262"/>
      <c r="O337" s="92"/>
      <c r="P337" s="92"/>
      <c r="Q337" s="92"/>
      <c r="R337" s="92"/>
      <c r="S337" s="92"/>
      <c r="T337" s="93"/>
      <c r="U337" s="39"/>
      <c r="V337" s="39"/>
      <c r="W337" s="39"/>
      <c r="X337" s="39"/>
      <c r="Y337" s="39"/>
      <c r="Z337" s="39"/>
      <c r="AA337" s="39"/>
      <c r="AB337" s="39"/>
      <c r="AC337" s="39"/>
      <c r="AD337" s="39"/>
      <c r="AE337" s="39"/>
      <c r="AT337" s="18" t="s">
        <v>160</v>
      </c>
      <c r="AU337" s="18" t="s">
        <v>85</v>
      </c>
    </row>
    <row r="338" s="13" customFormat="1">
      <c r="A338" s="13"/>
      <c r="B338" s="264"/>
      <c r="C338" s="265"/>
      <c r="D338" s="259" t="s">
        <v>162</v>
      </c>
      <c r="E338" s="266" t="s">
        <v>1</v>
      </c>
      <c r="F338" s="267" t="s">
        <v>424</v>
      </c>
      <c r="G338" s="265"/>
      <c r="H338" s="266" t="s">
        <v>1</v>
      </c>
      <c r="I338" s="268"/>
      <c r="J338" s="265"/>
      <c r="K338" s="265"/>
      <c r="L338" s="269"/>
      <c r="M338" s="270"/>
      <c r="N338" s="271"/>
      <c r="O338" s="271"/>
      <c r="P338" s="271"/>
      <c r="Q338" s="271"/>
      <c r="R338" s="271"/>
      <c r="S338" s="271"/>
      <c r="T338" s="272"/>
      <c r="U338" s="13"/>
      <c r="V338" s="13"/>
      <c r="W338" s="13"/>
      <c r="X338" s="13"/>
      <c r="Y338" s="13"/>
      <c r="Z338" s="13"/>
      <c r="AA338" s="13"/>
      <c r="AB338" s="13"/>
      <c r="AC338" s="13"/>
      <c r="AD338" s="13"/>
      <c r="AE338" s="13"/>
      <c r="AT338" s="273" t="s">
        <v>162</v>
      </c>
      <c r="AU338" s="273" t="s">
        <v>85</v>
      </c>
      <c r="AV338" s="13" t="s">
        <v>21</v>
      </c>
      <c r="AW338" s="13" t="s">
        <v>34</v>
      </c>
      <c r="AX338" s="13" t="s">
        <v>77</v>
      </c>
      <c r="AY338" s="273" t="s">
        <v>149</v>
      </c>
    </row>
    <row r="339" s="14" customFormat="1">
      <c r="A339" s="14"/>
      <c r="B339" s="274"/>
      <c r="C339" s="275"/>
      <c r="D339" s="259" t="s">
        <v>162</v>
      </c>
      <c r="E339" s="276" t="s">
        <v>1</v>
      </c>
      <c r="F339" s="277" t="s">
        <v>425</v>
      </c>
      <c r="G339" s="275"/>
      <c r="H339" s="278">
        <v>0.089999999999999997</v>
      </c>
      <c r="I339" s="279"/>
      <c r="J339" s="275"/>
      <c r="K339" s="275"/>
      <c r="L339" s="280"/>
      <c r="M339" s="281"/>
      <c r="N339" s="282"/>
      <c r="O339" s="282"/>
      <c r="P339" s="282"/>
      <c r="Q339" s="282"/>
      <c r="R339" s="282"/>
      <c r="S339" s="282"/>
      <c r="T339" s="283"/>
      <c r="U339" s="14"/>
      <c r="V339" s="14"/>
      <c r="W339" s="14"/>
      <c r="X339" s="14"/>
      <c r="Y339" s="14"/>
      <c r="Z339" s="14"/>
      <c r="AA339" s="14"/>
      <c r="AB339" s="14"/>
      <c r="AC339" s="14"/>
      <c r="AD339" s="14"/>
      <c r="AE339" s="14"/>
      <c r="AT339" s="284" t="s">
        <v>162</v>
      </c>
      <c r="AU339" s="284" t="s">
        <v>85</v>
      </c>
      <c r="AV339" s="14" t="s">
        <v>85</v>
      </c>
      <c r="AW339" s="14" t="s">
        <v>34</v>
      </c>
      <c r="AX339" s="14" t="s">
        <v>21</v>
      </c>
      <c r="AY339" s="284" t="s">
        <v>149</v>
      </c>
    </row>
    <row r="340" s="12" customFormat="1" ht="22.8" customHeight="1">
      <c r="A340" s="12"/>
      <c r="B340" s="230"/>
      <c r="C340" s="231"/>
      <c r="D340" s="232" t="s">
        <v>76</v>
      </c>
      <c r="E340" s="244" t="s">
        <v>232</v>
      </c>
      <c r="F340" s="244" t="s">
        <v>426</v>
      </c>
      <c r="G340" s="231"/>
      <c r="H340" s="231"/>
      <c r="I340" s="234"/>
      <c r="J340" s="245">
        <f>BK340</f>
        <v>0</v>
      </c>
      <c r="K340" s="231"/>
      <c r="L340" s="236"/>
      <c r="M340" s="237"/>
      <c r="N340" s="238"/>
      <c r="O340" s="238"/>
      <c r="P340" s="239">
        <f>SUM(P341:P359)</f>
        <v>0</v>
      </c>
      <c r="Q340" s="238"/>
      <c r="R340" s="239">
        <f>SUM(R341:R359)</f>
        <v>28.260494250000001</v>
      </c>
      <c r="S340" s="238"/>
      <c r="T340" s="240">
        <f>SUM(T341:T359)</f>
        <v>0</v>
      </c>
      <c r="U340" s="12"/>
      <c r="V340" s="12"/>
      <c r="W340" s="12"/>
      <c r="X340" s="12"/>
      <c r="Y340" s="12"/>
      <c r="Z340" s="12"/>
      <c r="AA340" s="12"/>
      <c r="AB340" s="12"/>
      <c r="AC340" s="12"/>
      <c r="AD340" s="12"/>
      <c r="AE340" s="12"/>
      <c r="AR340" s="241" t="s">
        <v>21</v>
      </c>
      <c r="AT340" s="242" t="s">
        <v>76</v>
      </c>
      <c r="AU340" s="242" t="s">
        <v>21</v>
      </c>
      <c r="AY340" s="241" t="s">
        <v>149</v>
      </c>
      <c r="BK340" s="243">
        <f>SUM(BK341:BK359)</f>
        <v>0</v>
      </c>
    </row>
    <row r="341" s="2" customFormat="1" ht="21.75" customHeight="1">
      <c r="A341" s="39"/>
      <c r="B341" s="40"/>
      <c r="C341" s="246" t="s">
        <v>427</v>
      </c>
      <c r="D341" s="246" t="s">
        <v>151</v>
      </c>
      <c r="E341" s="247" t="s">
        <v>428</v>
      </c>
      <c r="F341" s="248" t="s">
        <v>429</v>
      </c>
      <c r="G341" s="249" t="s">
        <v>176</v>
      </c>
      <c r="H341" s="250">
        <v>16.475000000000001</v>
      </c>
      <c r="I341" s="251"/>
      <c r="J341" s="252">
        <f>ROUND(I341*H341,2)</f>
        <v>0</v>
      </c>
      <c r="K341" s="248" t="s">
        <v>155</v>
      </c>
      <c r="L341" s="45"/>
      <c r="M341" s="253" t="s">
        <v>1</v>
      </c>
      <c r="N341" s="254" t="s">
        <v>42</v>
      </c>
      <c r="O341" s="92"/>
      <c r="P341" s="255">
        <f>O341*H341</f>
        <v>0</v>
      </c>
      <c r="Q341" s="255">
        <v>3.0000000000000001E-05</v>
      </c>
      <c r="R341" s="255">
        <f>Q341*H341</f>
        <v>0.00049425000000000001</v>
      </c>
      <c r="S341" s="255">
        <v>0</v>
      </c>
      <c r="T341" s="256">
        <f>S341*H341</f>
        <v>0</v>
      </c>
      <c r="U341" s="39"/>
      <c r="V341" s="39"/>
      <c r="W341" s="39"/>
      <c r="X341" s="39"/>
      <c r="Y341" s="39"/>
      <c r="Z341" s="39"/>
      <c r="AA341" s="39"/>
      <c r="AB341" s="39"/>
      <c r="AC341" s="39"/>
      <c r="AD341" s="39"/>
      <c r="AE341" s="39"/>
      <c r="AR341" s="257" t="s">
        <v>156</v>
      </c>
      <c r="AT341" s="257" t="s">
        <v>151</v>
      </c>
      <c r="AU341" s="257" t="s">
        <v>85</v>
      </c>
      <c r="AY341" s="18" t="s">
        <v>149</v>
      </c>
      <c r="BE341" s="258">
        <f>IF(N341="základní",J341,0)</f>
        <v>0</v>
      </c>
      <c r="BF341" s="258">
        <f>IF(N341="snížená",J341,0)</f>
        <v>0</v>
      </c>
      <c r="BG341" s="258">
        <f>IF(N341="zákl. přenesená",J341,0)</f>
        <v>0</v>
      </c>
      <c r="BH341" s="258">
        <f>IF(N341="sníž. přenesená",J341,0)</f>
        <v>0</v>
      </c>
      <c r="BI341" s="258">
        <f>IF(N341="nulová",J341,0)</f>
        <v>0</v>
      </c>
      <c r="BJ341" s="18" t="s">
        <v>21</v>
      </c>
      <c r="BK341" s="258">
        <f>ROUND(I341*H341,2)</f>
        <v>0</v>
      </c>
      <c r="BL341" s="18" t="s">
        <v>156</v>
      </c>
      <c r="BM341" s="257" t="s">
        <v>430</v>
      </c>
    </row>
    <row r="342" s="2" customFormat="1">
      <c r="A342" s="39"/>
      <c r="B342" s="40"/>
      <c r="C342" s="41"/>
      <c r="D342" s="259" t="s">
        <v>158</v>
      </c>
      <c r="E342" s="41"/>
      <c r="F342" s="260" t="s">
        <v>431</v>
      </c>
      <c r="G342" s="41"/>
      <c r="H342" s="41"/>
      <c r="I342" s="157"/>
      <c r="J342" s="41"/>
      <c r="K342" s="41"/>
      <c r="L342" s="45"/>
      <c r="M342" s="261"/>
      <c r="N342" s="262"/>
      <c r="O342" s="92"/>
      <c r="P342" s="92"/>
      <c r="Q342" s="92"/>
      <c r="R342" s="92"/>
      <c r="S342" s="92"/>
      <c r="T342" s="93"/>
      <c r="U342" s="39"/>
      <c r="V342" s="39"/>
      <c r="W342" s="39"/>
      <c r="X342" s="39"/>
      <c r="Y342" s="39"/>
      <c r="Z342" s="39"/>
      <c r="AA342" s="39"/>
      <c r="AB342" s="39"/>
      <c r="AC342" s="39"/>
      <c r="AD342" s="39"/>
      <c r="AE342" s="39"/>
      <c r="AT342" s="18" t="s">
        <v>158</v>
      </c>
      <c r="AU342" s="18" t="s">
        <v>85</v>
      </c>
    </row>
    <row r="343" s="2" customFormat="1">
      <c r="A343" s="39"/>
      <c r="B343" s="40"/>
      <c r="C343" s="41"/>
      <c r="D343" s="259" t="s">
        <v>160</v>
      </c>
      <c r="E343" s="41"/>
      <c r="F343" s="263" t="s">
        <v>432</v>
      </c>
      <c r="G343" s="41"/>
      <c r="H343" s="41"/>
      <c r="I343" s="157"/>
      <c r="J343" s="41"/>
      <c r="K343" s="41"/>
      <c r="L343" s="45"/>
      <c r="M343" s="261"/>
      <c r="N343" s="262"/>
      <c r="O343" s="92"/>
      <c r="P343" s="92"/>
      <c r="Q343" s="92"/>
      <c r="R343" s="92"/>
      <c r="S343" s="92"/>
      <c r="T343" s="93"/>
      <c r="U343" s="39"/>
      <c r="V343" s="39"/>
      <c r="W343" s="39"/>
      <c r="X343" s="39"/>
      <c r="Y343" s="39"/>
      <c r="Z343" s="39"/>
      <c r="AA343" s="39"/>
      <c r="AB343" s="39"/>
      <c r="AC343" s="39"/>
      <c r="AD343" s="39"/>
      <c r="AE343" s="39"/>
      <c r="AT343" s="18" t="s">
        <v>160</v>
      </c>
      <c r="AU343" s="18" t="s">
        <v>85</v>
      </c>
    </row>
    <row r="344" s="2" customFormat="1" ht="16.5" customHeight="1">
      <c r="A344" s="39"/>
      <c r="B344" s="40"/>
      <c r="C344" s="307" t="s">
        <v>433</v>
      </c>
      <c r="D344" s="307" t="s">
        <v>286</v>
      </c>
      <c r="E344" s="308" t="s">
        <v>434</v>
      </c>
      <c r="F344" s="309" t="s">
        <v>435</v>
      </c>
      <c r="G344" s="310" t="s">
        <v>436</v>
      </c>
      <c r="H344" s="311">
        <v>13</v>
      </c>
      <c r="I344" s="312"/>
      <c r="J344" s="313">
        <f>ROUND(I344*H344,2)</f>
        <v>0</v>
      </c>
      <c r="K344" s="309" t="s">
        <v>1</v>
      </c>
      <c r="L344" s="314"/>
      <c r="M344" s="315" t="s">
        <v>1</v>
      </c>
      <c r="N344" s="316" t="s">
        <v>42</v>
      </c>
      <c r="O344" s="92"/>
      <c r="P344" s="255">
        <f>O344*H344</f>
        <v>0</v>
      </c>
      <c r="Q344" s="255">
        <v>1.8109999999999999</v>
      </c>
      <c r="R344" s="255">
        <f>Q344*H344</f>
        <v>23.542999999999999</v>
      </c>
      <c r="S344" s="255">
        <v>0</v>
      </c>
      <c r="T344" s="256">
        <f>S344*H344</f>
        <v>0</v>
      </c>
      <c r="U344" s="39"/>
      <c r="V344" s="39"/>
      <c r="W344" s="39"/>
      <c r="X344" s="39"/>
      <c r="Y344" s="39"/>
      <c r="Z344" s="39"/>
      <c r="AA344" s="39"/>
      <c r="AB344" s="39"/>
      <c r="AC344" s="39"/>
      <c r="AD344" s="39"/>
      <c r="AE344" s="39"/>
      <c r="AR344" s="257" t="s">
        <v>232</v>
      </c>
      <c r="AT344" s="257" t="s">
        <v>286</v>
      </c>
      <c r="AU344" s="257" t="s">
        <v>85</v>
      </c>
      <c r="AY344" s="18" t="s">
        <v>149</v>
      </c>
      <c r="BE344" s="258">
        <f>IF(N344="základní",J344,0)</f>
        <v>0</v>
      </c>
      <c r="BF344" s="258">
        <f>IF(N344="snížená",J344,0)</f>
        <v>0</v>
      </c>
      <c r="BG344" s="258">
        <f>IF(N344="zákl. přenesená",J344,0)</f>
        <v>0</v>
      </c>
      <c r="BH344" s="258">
        <f>IF(N344="sníž. přenesená",J344,0)</f>
        <v>0</v>
      </c>
      <c r="BI344" s="258">
        <f>IF(N344="nulová",J344,0)</f>
        <v>0</v>
      </c>
      <c r="BJ344" s="18" t="s">
        <v>21</v>
      </c>
      <c r="BK344" s="258">
        <f>ROUND(I344*H344,2)</f>
        <v>0</v>
      </c>
      <c r="BL344" s="18" t="s">
        <v>156</v>
      </c>
      <c r="BM344" s="257" t="s">
        <v>437</v>
      </c>
    </row>
    <row r="345" s="2" customFormat="1">
      <c r="A345" s="39"/>
      <c r="B345" s="40"/>
      <c r="C345" s="41"/>
      <c r="D345" s="259" t="s">
        <v>158</v>
      </c>
      <c r="E345" s="41"/>
      <c r="F345" s="260" t="s">
        <v>438</v>
      </c>
      <c r="G345" s="41"/>
      <c r="H345" s="41"/>
      <c r="I345" s="157"/>
      <c r="J345" s="41"/>
      <c r="K345" s="41"/>
      <c r="L345" s="45"/>
      <c r="M345" s="261"/>
      <c r="N345" s="262"/>
      <c r="O345" s="92"/>
      <c r="P345" s="92"/>
      <c r="Q345" s="92"/>
      <c r="R345" s="92"/>
      <c r="S345" s="92"/>
      <c r="T345" s="93"/>
      <c r="U345" s="39"/>
      <c r="V345" s="39"/>
      <c r="W345" s="39"/>
      <c r="X345" s="39"/>
      <c r="Y345" s="39"/>
      <c r="Z345" s="39"/>
      <c r="AA345" s="39"/>
      <c r="AB345" s="39"/>
      <c r="AC345" s="39"/>
      <c r="AD345" s="39"/>
      <c r="AE345" s="39"/>
      <c r="AT345" s="18" t="s">
        <v>158</v>
      </c>
      <c r="AU345" s="18" t="s">
        <v>85</v>
      </c>
    </row>
    <row r="346" s="2" customFormat="1">
      <c r="A346" s="39"/>
      <c r="B346" s="40"/>
      <c r="C346" s="41"/>
      <c r="D346" s="259" t="s">
        <v>180</v>
      </c>
      <c r="E346" s="41"/>
      <c r="F346" s="263" t="s">
        <v>439</v>
      </c>
      <c r="G346" s="41"/>
      <c r="H346" s="41"/>
      <c r="I346" s="157"/>
      <c r="J346" s="41"/>
      <c r="K346" s="41"/>
      <c r="L346" s="45"/>
      <c r="M346" s="261"/>
      <c r="N346" s="262"/>
      <c r="O346" s="92"/>
      <c r="P346" s="92"/>
      <c r="Q346" s="92"/>
      <c r="R346" s="92"/>
      <c r="S346" s="92"/>
      <c r="T346" s="93"/>
      <c r="U346" s="39"/>
      <c r="V346" s="39"/>
      <c r="W346" s="39"/>
      <c r="X346" s="39"/>
      <c r="Y346" s="39"/>
      <c r="Z346" s="39"/>
      <c r="AA346" s="39"/>
      <c r="AB346" s="39"/>
      <c r="AC346" s="39"/>
      <c r="AD346" s="39"/>
      <c r="AE346" s="39"/>
      <c r="AT346" s="18" t="s">
        <v>180</v>
      </c>
      <c r="AU346" s="18" t="s">
        <v>85</v>
      </c>
    </row>
    <row r="347" s="13" customFormat="1">
      <c r="A347" s="13"/>
      <c r="B347" s="264"/>
      <c r="C347" s="265"/>
      <c r="D347" s="259" t="s">
        <v>162</v>
      </c>
      <c r="E347" s="266" t="s">
        <v>1</v>
      </c>
      <c r="F347" s="267" t="s">
        <v>440</v>
      </c>
      <c r="G347" s="265"/>
      <c r="H347" s="266" t="s">
        <v>1</v>
      </c>
      <c r="I347" s="268"/>
      <c r="J347" s="265"/>
      <c r="K347" s="265"/>
      <c r="L347" s="269"/>
      <c r="M347" s="270"/>
      <c r="N347" s="271"/>
      <c r="O347" s="271"/>
      <c r="P347" s="271"/>
      <c r="Q347" s="271"/>
      <c r="R347" s="271"/>
      <c r="S347" s="271"/>
      <c r="T347" s="272"/>
      <c r="U347" s="13"/>
      <c r="V347" s="13"/>
      <c r="W347" s="13"/>
      <c r="X347" s="13"/>
      <c r="Y347" s="13"/>
      <c r="Z347" s="13"/>
      <c r="AA347" s="13"/>
      <c r="AB347" s="13"/>
      <c r="AC347" s="13"/>
      <c r="AD347" s="13"/>
      <c r="AE347" s="13"/>
      <c r="AT347" s="273" t="s">
        <v>162</v>
      </c>
      <c r="AU347" s="273" t="s">
        <v>85</v>
      </c>
      <c r="AV347" s="13" t="s">
        <v>21</v>
      </c>
      <c r="AW347" s="13" t="s">
        <v>34</v>
      </c>
      <c r="AX347" s="13" t="s">
        <v>77</v>
      </c>
      <c r="AY347" s="273" t="s">
        <v>149</v>
      </c>
    </row>
    <row r="348" s="14" customFormat="1">
      <c r="A348" s="14"/>
      <c r="B348" s="274"/>
      <c r="C348" s="275"/>
      <c r="D348" s="259" t="s">
        <v>162</v>
      </c>
      <c r="E348" s="276" t="s">
        <v>1</v>
      </c>
      <c r="F348" s="277" t="s">
        <v>272</v>
      </c>
      <c r="G348" s="275"/>
      <c r="H348" s="278">
        <v>13</v>
      </c>
      <c r="I348" s="279"/>
      <c r="J348" s="275"/>
      <c r="K348" s="275"/>
      <c r="L348" s="280"/>
      <c r="M348" s="281"/>
      <c r="N348" s="282"/>
      <c r="O348" s="282"/>
      <c r="P348" s="282"/>
      <c r="Q348" s="282"/>
      <c r="R348" s="282"/>
      <c r="S348" s="282"/>
      <c r="T348" s="283"/>
      <c r="U348" s="14"/>
      <c r="V348" s="14"/>
      <c r="W348" s="14"/>
      <c r="X348" s="14"/>
      <c r="Y348" s="14"/>
      <c r="Z348" s="14"/>
      <c r="AA348" s="14"/>
      <c r="AB348" s="14"/>
      <c r="AC348" s="14"/>
      <c r="AD348" s="14"/>
      <c r="AE348" s="14"/>
      <c r="AT348" s="284" t="s">
        <v>162</v>
      </c>
      <c r="AU348" s="284" t="s">
        <v>85</v>
      </c>
      <c r="AV348" s="14" t="s">
        <v>85</v>
      </c>
      <c r="AW348" s="14" t="s">
        <v>34</v>
      </c>
      <c r="AX348" s="14" t="s">
        <v>77</v>
      </c>
      <c r="AY348" s="284" t="s">
        <v>149</v>
      </c>
    </row>
    <row r="349" s="15" customFormat="1">
      <c r="A349" s="15"/>
      <c r="B349" s="285"/>
      <c r="C349" s="286"/>
      <c r="D349" s="259" t="s">
        <v>162</v>
      </c>
      <c r="E349" s="287" t="s">
        <v>1</v>
      </c>
      <c r="F349" s="288" t="s">
        <v>166</v>
      </c>
      <c r="G349" s="286"/>
      <c r="H349" s="289">
        <v>13</v>
      </c>
      <c r="I349" s="290"/>
      <c r="J349" s="286"/>
      <c r="K349" s="286"/>
      <c r="L349" s="291"/>
      <c r="M349" s="292"/>
      <c r="N349" s="293"/>
      <c r="O349" s="293"/>
      <c r="P349" s="293"/>
      <c r="Q349" s="293"/>
      <c r="R349" s="293"/>
      <c r="S349" s="293"/>
      <c r="T349" s="294"/>
      <c r="U349" s="15"/>
      <c r="V349" s="15"/>
      <c r="W349" s="15"/>
      <c r="X349" s="15"/>
      <c r="Y349" s="15"/>
      <c r="Z349" s="15"/>
      <c r="AA349" s="15"/>
      <c r="AB349" s="15"/>
      <c r="AC349" s="15"/>
      <c r="AD349" s="15"/>
      <c r="AE349" s="15"/>
      <c r="AT349" s="295" t="s">
        <v>162</v>
      </c>
      <c r="AU349" s="295" t="s">
        <v>85</v>
      </c>
      <c r="AV349" s="15" t="s">
        <v>156</v>
      </c>
      <c r="AW349" s="15" t="s">
        <v>34</v>
      </c>
      <c r="AX349" s="15" t="s">
        <v>21</v>
      </c>
      <c r="AY349" s="295" t="s">
        <v>149</v>
      </c>
    </row>
    <row r="350" s="2" customFormat="1" ht="16.5" customHeight="1">
      <c r="A350" s="39"/>
      <c r="B350" s="40"/>
      <c r="C350" s="307" t="s">
        <v>441</v>
      </c>
      <c r="D350" s="307" t="s">
        <v>286</v>
      </c>
      <c r="E350" s="308" t="s">
        <v>442</v>
      </c>
      <c r="F350" s="309" t="s">
        <v>443</v>
      </c>
      <c r="G350" s="310" t="s">
        <v>436</v>
      </c>
      <c r="H350" s="311">
        <v>1</v>
      </c>
      <c r="I350" s="312"/>
      <c r="J350" s="313">
        <f>ROUND(I350*H350,2)</f>
        <v>0</v>
      </c>
      <c r="K350" s="309" t="s">
        <v>1</v>
      </c>
      <c r="L350" s="314"/>
      <c r="M350" s="315" t="s">
        <v>1</v>
      </c>
      <c r="N350" s="316" t="s">
        <v>42</v>
      </c>
      <c r="O350" s="92"/>
      <c r="P350" s="255">
        <f>O350*H350</f>
        <v>0</v>
      </c>
      <c r="Q350" s="255">
        <v>2.347</v>
      </c>
      <c r="R350" s="255">
        <f>Q350*H350</f>
        <v>2.347</v>
      </c>
      <c r="S350" s="255">
        <v>0</v>
      </c>
      <c r="T350" s="256">
        <f>S350*H350</f>
        <v>0</v>
      </c>
      <c r="U350" s="39"/>
      <c r="V350" s="39"/>
      <c r="W350" s="39"/>
      <c r="X350" s="39"/>
      <c r="Y350" s="39"/>
      <c r="Z350" s="39"/>
      <c r="AA350" s="39"/>
      <c r="AB350" s="39"/>
      <c r="AC350" s="39"/>
      <c r="AD350" s="39"/>
      <c r="AE350" s="39"/>
      <c r="AR350" s="257" t="s">
        <v>232</v>
      </c>
      <c r="AT350" s="257" t="s">
        <v>286</v>
      </c>
      <c r="AU350" s="257" t="s">
        <v>85</v>
      </c>
      <c r="AY350" s="18" t="s">
        <v>149</v>
      </c>
      <c r="BE350" s="258">
        <f>IF(N350="základní",J350,0)</f>
        <v>0</v>
      </c>
      <c r="BF350" s="258">
        <f>IF(N350="snížená",J350,0)</f>
        <v>0</v>
      </c>
      <c r="BG350" s="258">
        <f>IF(N350="zákl. přenesená",J350,0)</f>
        <v>0</v>
      </c>
      <c r="BH350" s="258">
        <f>IF(N350="sníž. přenesená",J350,0)</f>
        <v>0</v>
      </c>
      <c r="BI350" s="258">
        <f>IF(N350="nulová",J350,0)</f>
        <v>0</v>
      </c>
      <c r="BJ350" s="18" t="s">
        <v>21</v>
      </c>
      <c r="BK350" s="258">
        <f>ROUND(I350*H350,2)</f>
        <v>0</v>
      </c>
      <c r="BL350" s="18" t="s">
        <v>156</v>
      </c>
      <c r="BM350" s="257" t="s">
        <v>444</v>
      </c>
    </row>
    <row r="351" s="2" customFormat="1">
      <c r="A351" s="39"/>
      <c r="B351" s="40"/>
      <c r="C351" s="41"/>
      <c r="D351" s="259" t="s">
        <v>158</v>
      </c>
      <c r="E351" s="41"/>
      <c r="F351" s="260" t="s">
        <v>445</v>
      </c>
      <c r="G351" s="41"/>
      <c r="H351" s="41"/>
      <c r="I351" s="157"/>
      <c r="J351" s="41"/>
      <c r="K351" s="41"/>
      <c r="L351" s="45"/>
      <c r="M351" s="261"/>
      <c r="N351" s="262"/>
      <c r="O351" s="92"/>
      <c r="P351" s="92"/>
      <c r="Q351" s="92"/>
      <c r="R351" s="92"/>
      <c r="S351" s="92"/>
      <c r="T351" s="93"/>
      <c r="U351" s="39"/>
      <c r="V351" s="39"/>
      <c r="W351" s="39"/>
      <c r="X351" s="39"/>
      <c r="Y351" s="39"/>
      <c r="Z351" s="39"/>
      <c r="AA351" s="39"/>
      <c r="AB351" s="39"/>
      <c r="AC351" s="39"/>
      <c r="AD351" s="39"/>
      <c r="AE351" s="39"/>
      <c r="AT351" s="18" t="s">
        <v>158</v>
      </c>
      <c r="AU351" s="18" t="s">
        <v>85</v>
      </c>
    </row>
    <row r="352" s="2" customFormat="1">
      <c r="A352" s="39"/>
      <c r="B352" s="40"/>
      <c r="C352" s="41"/>
      <c r="D352" s="259" t="s">
        <v>180</v>
      </c>
      <c r="E352" s="41"/>
      <c r="F352" s="263" t="s">
        <v>446</v>
      </c>
      <c r="G352" s="41"/>
      <c r="H352" s="41"/>
      <c r="I352" s="157"/>
      <c r="J352" s="41"/>
      <c r="K352" s="41"/>
      <c r="L352" s="45"/>
      <c r="M352" s="261"/>
      <c r="N352" s="262"/>
      <c r="O352" s="92"/>
      <c r="P352" s="92"/>
      <c r="Q352" s="92"/>
      <c r="R352" s="92"/>
      <c r="S352" s="92"/>
      <c r="T352" s="93"/>
      <c r="U352" s="39"/>
      <c r="V352" s="39"/>
      <c r="W352" s="39"/>
      <c r="X352" s="39"/>
      <c r="Y352" s="39"/>
      <c r="Z352" s="39"/>
      <c r="AA352" s="39"/>
      <c r="AB352" s="39"/>
      <c r="AC352" s="39"/>
      <c r="AD352" s="39"/>
      <c r="AE352" s="39"/>
      <c r="AT352" s="18" t="s">
        <v>180</v>
      </c>
      <c r="AU352" s="18" t="s">
        <v>85</v>
      </c>
    </row>
    <row r="353" s="13" customFormat="1">
      <c r="A353" s="13"/>
      <c r="B353" s="264"/>
      <c r="C353" s="265"/>
      <c r="D353" s="259" t="s">
        <v>162</v>
      </c>
      <c r="E353" s="266" t="s">
        <v>1</v>
      </c>
      <c r="F353" s="267" t="s">
        <v>447</v>
      </c>
      <c r="G353" s="265"/>
      <c r="H353" s="266" t="s">
        <v>1</v>
      </c>
      <c r="I353" s="268"/>
      <c r="J353" s="265"/>
      <c r="K353" s="265"/>
      <c r="L353" s="269"/>
      <c r="M353" s="270"/>
      <c r="N353" s="271"/>
      <c r="O353" s="271"/>
      <c r="P353" s="271"/>
      <c r="Q353" s="271"/>
      <c r="R353" s="271"/>
      <c r="S353" s="271"/>
      <c r="T353" s="272"/>
      <c r="U353" s="13"/>
      <c r="V353" s="13"/>
      <c r="W353" s="13"/>
      <c r="X353" s="13"/>
      <c r="Y353" s="13"/>
      <c r="Z353" s="13"/>
      <c r="AA353" s="13"/>
      <c r="AB353" s="13"/>
      <c r="AC353" s="13"/>
      <c r="AD353" s="13"/>
      <c r="AE353" s="13"/>
      <c r="AT353" s="273" t="s">
        <v>162</v>
      </c>
      <c r="AU353" s="273" t="s">
        <v>85</v>
      </c>
      <c r="AV353" s="13" t="s">
        <v>21</v>
      </c>
      <c r="AW353" s="13" t="s">
        <v>34</v>
      </c>
      <c r="AX353" s="13" t="s">
        <v>77</v>
      </c>
      <c r="AY353" s="273" t="s">
        <v>149</v>
      </c>
    </row>
    <row r="354" s="14" customFormat="1">
      <c r="A354" s="14"/>
      <c r="B354" s="274"/>
      <c r="C354" s="275"/>
      <c r="D354" s="259" t="s">
        <v>162</v>
      </c>
      <c r="E354" s="276" t="s">
        <v>1</v>
      </c>
      <c r="F354" s="277" t="s">
        <v>21</v>
      </c>
      <c r="G354" s="275"/>
      <c r="H354" s="278">
        <v>1</v>
      </c>
      <c r="I354" s="279"/>
      <c r="J354" s="275"/>
      <c r="K354" s="275"/>
      <c r="L354" s="280"/>
      <c r="M354" s="281"/>
      <c r="N354" s="282"/>
      <c r="O354" s="282"/>
      <c r="P354" s="282"/>
      <c r="Q354" s="282"/>
      <c r="R354" s="282"/>
      <c r="S354" s="282"/>
      <c r="T354" s="283"/>
      <c r="U354" s="14"/>
      <c r="V354" s="14"/>
      <c r="W354" s="14"/>
      <c r="X354" s="14"/>
      <c r="Y354" s="14"/>
      <c r="Z354" s="14"/>
      <c r="AA354" s="14"/>
      <c r="AB354" s="14"/>
      <c r="AC354" s="14"/>
      <c r="AD354" s="14"/>
      <c r="AE354" s="14"/>
      <c r="AT354" s="284" t="s">
        <v>162</v>
      </c>
      <c r="AU354" s="284" t="s">
        <v>85</v>
      </c>
      <c r="AV354" s="14" t="s">
        <v>85</v>
      </c>
      <c r="AW354" s="14" t="s">
        <v>34</v>
      </c>
      <c r="AX354" s="14" t="s">
        <v>21</v>
      </c>
      <c r="AY354" s="284" t="s">
        <v>149</v>
      </c>
    </row>
    <row r="355" s="2" customFormat="1" ht="16.5" customHeight="1">
      <c r="A355" s="39"/>
      <c r="B355" s="40"/>
      <c r="C355" s="307" t="s">
        <v>448</v>
      </c>
      <c r="D355" s="307" t="s">
        <v>286</v>
      </c>
      <c r="E355" s="308" t="s">
        <v>449</v>
      </c>
      <c r="F355" s="309" t="s">
        <v>450</v>
      </c>
      <c r="G355" s="310" t="s">
        <v>436</v>
      </c>
      <c r="H355" s="311">
        <v>1</v>
      </c>
      <c r="I355" s="312"/>
      <c r="J355" s="313">
        <f>ROUND(I355*H355,2)</f>
        <v>0</v>
      </c>
      <c r="K355" s="309" t="s">
        <v>1</v>
      </c>
      <c r="L355" s="314"/>
      <c r="M355" s="315" t="s">
        <v>1</v>
      </c>
      <c r="N355" s="316" t="s">
        <v>42</v>
      </c>
      <c r="O355" s="92"/>
      <c r="P355" s="255">
        <f>O355*H355</f>
        <v>0</v>
      </c>
      <c r="Q355" s="255">
        <v>2.3700000000000001</v>
      </c>
      <c r="R355" s="255">
        <f>Q355*H355</f>
        <v>2.3700000000000001</v>
      </c>
      <c r="S355" s="255">
        <v>0</v>
      </c>
      <c r="T355" s="256">
        <f>S355*H355</f>
        <v>0</v>
      </c>
      <c r="U355" s="39"/>
      <c r="V355" s="39"/>
      <c r="W355" s="39"/>
      <c r="X355" s="39"/>
      <c r="Y355" s="39"/>
      <c r="Z355" s="39"/>
      <c r="AA355" s="39"/>
      <c r="AB355" s="39"/>
      <c r="AC355" s="39"/>
      <c r="AD355" s="39"/>
      <c r="AE355" s="39"/>
      <c r="AR355" s="257" t="s">
        <v>232</v>
      </c>
      <c r="AT355" s="257" t="s">
        <v>286</v>
      </c>
      <c r="AU355" s="257" t="s">
        <v>85</v>
      </c>
      <c r="AY355" s="18" t="s">
        <v>149</v>
      </c>
      <c r="BE355" s="258">
        <f>IF(N355="základní",J355,0)</f>
        <v>0</v>
      </c>
      <c r="BF355" s="258">
        <f>IF(N355="snížená",J355,0)</f>
        <v>0</v>
      </c>
      <c r="BG355" s="258">
        <f>IF(N355="zákl. přenesená",J355,0)</f>
        <v>0</v>
      </c>
      <c r="BH355" s="258">
        <f>IF(N355="sníž. přenesená",J355,0)</f>
        <v>0</v>
      </c>
      <c r="BI355" s="258">
        <f>IF(N355="nulová",J355,0)</f>
        <v>0</v>
      </c>
      <c r="BJ355" s="18" t="s">
        <v>21</v>
      </c>
      <c r="BK355" s="258">
        <f>ROUND(I355*H355,2)</f>
        <v>0</v>
      </c>
      <c r="BL355" s="18" t="s">
        <v>156</v>
      </c>
      <c r="BM355" s="257" t="s">
        <v>451</v>
      </c>
    </row>
    <row r="356" s="2" customFormat="1">
      <c r="A356" s="39"/>
      <c r="B356" s="40"/>
      <c r="C356" s="41"/>
      <c r="D356" s="259" t="s">
        <v>158</v>
      </c>
      <c r="E356" s="41"/>
      <c r="F356" s="260" t="s">
        <v>452</v>
      </c>
      <c r="G356" s="41"/>
      <c r="H356" s="41"/>
      <c r="I356" s="157"/>
      <c r="J356" s="41"/>
      <c r="K356" s="41"/>
      <c r="L356" s="45"/>
      <c r="M356" s="261"/>
      <c r="N356" s="262"/>
      <c r="O356" s="92"/>
      <c r="P356" s="92"/>
      <c r="Q356" s="92"/>
      <c r="R356" s="92"/>
      <c r="S356" s="92"/>
      <c r="T356" s="93"/>
      <c r="U356" s="39"/>
      <c r="V356" s="39"/>
      <c r="W356" s="39"/>
      <c r="X356" s="39"/>
      <c r="Y356" s="39"/>
      <c r="Z356" s="39"/>
      <c r="AA356" s="39"/>
      <c r="AB356" s="39"/>
      <c r="AC356" s="39"/>
      <c r="AD356" s="39"/>
      <c r="AE356" s="39"/>
      <c r="AT356" s="18" t="s">
        <v>158</v>
      </c>
      <c r="AU356" s="18" t="s">
        <v>85</v>
      </c>
    </row>
    <row r="357" s="2" customFormat="1">
      <c r="A357" s="39"/>
      <c r="B357" s="40"/>
      <c r="C357" s="41"/>
      <c r="D357" s="259" t="s">
        <v>180</v>
      </c>
      <c r="E357" s="41"/>
      <c r="F357" s="263" t="s">
        <v>446</v>
      </c>
      <c r="G357" s="41"/>
      <c r="H357" s="41"/>
      <c r="I357" s="157"/>
      <c r="J357" s="41"/>
      <c r="K357" s="41"/>
      <c r="L357" s="45"/>
      <c r="M357" s="261"/>
      <c r="N357" s="262"/>
      <c r="O357" s="92"/>
      <c r="P357" s="92"/>
      <c r="Q357" s="92"/>
      <c r="R357" s="92"/>
      <c r="S357" s="92"/>
      <c r="T357" s="93"/>
      <c r="U357" s="39"/>
      <c r="V357" s="39"/>
      <c r="W357" s="39"/>
      <c r="X357" s="39"/>
      <c r="Y357" s="39"/>
      <c r="Z357" s="39"/>
      <c r="AA357" s="39"/>
      <c r="AB357" s="39"/>
      <c r="AC357" s="39"/>
      <c r="AD357" s="39"/>
      <c r="AE357" s="39"/>
      <c r="AT357" s="18" t="s">
        <v>180</v>
      </c>
      <c r="AU357" s="18" t="s">
        <v>85</v>
      </c>
    </row>
    <row r="358" s="13" customFormat="1">
      <c r="A358" s="13"/>
      <c r="B358" s="264"/>
      <c r="C358" s="265"/>
      <c r="D358" s="259" t="s">
        <v>162</v>
      </c>
      <c r="E358" s="266" t="s">
        <v>1</v>
      </c>
      <c r="F358" s="267" t="s">
        <v>453</v>
      </c>
      <c r="G358" s="265"/>
      <c r="H358" s="266" t="s">
        <v>1</v>
      </c>
      <c r="I358" s="268"/>
      <c r="J358" s="265"/>
      <c r="K358" s="265"/>
      <c r="L358" s="269"/>
      <c r="M358" s="270"/>
      <c r="N358" s="271"/>
      <c r="O358" s="271"/>
      <c r="P358" s="271"/>
      <c r="Q358" s="271"/>
      <c r="R358" s="271"/>
      <c r="S358" s="271"/>
      <c r="T358" s="272"/>
      <c r="U358" s="13"/>
      <c r="V358" s="13"/>
      <c r="W358" s="13"/>
      <c r="X358" s="13"/>
      <c r="Y358" s="13"/>
      <c r="Z358" s="13"/>
      <c r="AA358" s="13"/>
      <c r="AB358" s="13"/>
      <c r="AC358" s="13"/>
      <c r="AD358" s="13"/>
      <c r="AE358" s="13"/>
      <c r="AT358" s="273" t="s">
        <v>162</v>
      </c>
      <c r="AU358" s="273" t="s">
        <v>85</v>
      </c>
      <c r="AV358" s="13" t="s">
        <v>21</v>
      </c>
      <c r="AW358" s="13" t="s">
        <v>34</v>
      </c>
      <c r="AX358" s="13" t="s">
        <v>77</v>
      </c>
      <c r="AY358" s="273" t="s">
        <v>149</v>
      </c>
    </row>
    <row r="359" s="14" customFormat="1">
      <c r="A359" s="14"/>
      <c r="B359" s="274"/>
      <c r="C359" s="275"/>
      <c r="D359" s="259" t="s">
        <v>162</v>
      </c>
      <c r="E359" s="276" t="s">
        <v>1</v>
      </c>
      <c r="F359" s="277" t="s">
        <v>21</v>
      </c>
      <c r="G359" s="275"/>
      <c r="H359" s="278">
        <v>1</v>
      </c>
      <c r="I359" s="279"/>
      <c r="J359" s="275"/>
      <c r="K359" s="275"/>
      <c r="L359" s="280"/>
      <c r="M359" s="281"/>
      <c r="N359" s="282"/>
      <c r="O359" s="282"/>
      <c r="P359" s="282"/>
      <c r="Q359" s="282"/>
      <c r="R359" s="282"/>
      <c r="S359" s="282"/>
      <c r="T359" s="283"/>
      <c r="U359" s="14"/>
      <c r="V359" s="14"/>
      <c r="W359" s="14"/>
      <c r="X359" s="14"/>
      <c r="Y359" s="14"/>
      <c r="Z359" s="14"/>
      <c r="AA359" s="14"/>
      <c r="AB359" s="14"/>
      <c r="AC359" s="14"/>
      <c r="AD359" s="14"/>
      <c r="AE359" s="14"/>
      <c r="AT359" s="284" t="s">
        <v>162</v>
      </c>
      <c r="AU359" s="284" t="s">
        <v>85</v>
      </c>
      <c r="AV359" s="14" t="s">
        <v>85</v>
      </c>
      <c r="AW359" s="14" t="s">
        <v>34</v>
      </c>
      <c r="AX359" s="14" t="s">
        <v>21</v>
      </c>
      <c r="AY359" s="284" t="s">
        <v>149</v>
      </c>
    </row>
    <row r="360" s="12" customFormat="1" ht="22.8" customHeight="1">
      <c r="A360" s="12"/>
      <c r="B360" s="230"/>
      <c r="C360" s="231"/>
      <c r="D360" s="232" t="s">
        <v>76</v>
      </c>
      <c r="E360" s="244" t="s">
        <v>240</v>
      </c>
      <c r="F360" s="244" t="s">
        <v>454</v>
      </c>
      <c r="G360" s="231"/>
      <c r="H360" s="231"/>
      <c r="I360" s="234"/>
      <c r="J360" s="245">
        <f>BK360</f>
        <v>0</v>
      </c>
      <c r="K360" s="231"/>
      <c r="L360" s="236"/>
      <c r="M360" s="237"/>
      <c r="N360" s="238"/>
      <c r="O360" s="238"/>
      <c r="P360" s="239">
        <f>SUM(P361:P401)</f>
        <v>0</v>
      </c>
      <c r="Q360" s="238"/>
      <c r="R360" s="239">
        <f>SUM(R361:R401)</f>
        <v>5.0180908844480001</v>
      </c>
      <c r="S360" s="238"/>
      <c r="T360" s="240">
        <f>SUM(T361:T401)</f>
        <v>100.47189</v>
      </c>
      <c r="U360" s="12"/>
      <c r="V360" s="12"/>
      <c r="W360" s="12"/>
      <c r="X360" s="12"/>
      <c r="Y360" s="12"/>
      <c r="Z360" s="12"/>
      <c r="AA360" s="12"/>
      <c r="AB360" s="12"/>
      <c r="AC360" s="12"/>
      <c r="AD360" s="12"/>
      <c r="AE360" s="12"/>
      <c r="AR360" s="241" t="s">
        <v>21</v>
      </c>
      <c r="AT360" s="242" t="s">
        <v>76</v>
      </c>
      <c r="AU360" s="242" t="s">
        <v>21</v>
      </c>
      <c r="AY360" s="241" t="s">
        <v>149</v>
      </c>
      <c r="BK360" s="243">
        <f>SUM(BK361:BK401)</f>
        <v>0</v>
      </c>
    </row>
    <row r="361" s="2" customFormat="1" ht="21.75" customHeight="1">
      <c r="A361" s="39"/>
      <c r="B361" s="40"/>
      <c r="C361" s="246" t="s">
        <v>455</v>
      </c>
      <c r="D361" s="246" t="s">
        <v>151</v>
      </c>
      <c r="E361" s="247" t="s">
        <v>456</v>
      </c>
      <c r="F361" s="248" t="s">
        <v>457</v>
      </c>
      <c r="G361" s="249" t="s">
        <v>154</v>
      </c>
      <c r="H361" s="250">
        <v>2.4159999999999999</v>
      </c>
      <c r="I361" s="251"/>
      <c r="J361" s="252">
        <f>ROUND(I361*H361,2)</f>
        <v>0</v>
      </c>
      <c r="K361" s="248" t="s">
        <v>155</v>
      </c>
      <c r="L361" s="45"/>
      <c r="M361" s="253" t="s">
        <v>1</v>
      </c>
      <c r="N361" s="254" t="s">
        <v>42</v>
      </c>
      <c r="O361" s="92"/>
      <c r="P361" s="255">
        <f>O361*H361</f>
        <v>0</v>
      </c>
      <c r="Q361" s="255">
        <v>0.00063000000000000003</v>
      </c>
      <c r="R361" s="255">
        <f>Q361*H361</f>
        <v>0.0015220800000000001</v>
      </c>
      <c r="S361" s="255">
        <v>0</v>
      </c>
      <c r="T361" s="256">
        <f>S361*H361</f>
        <v>0</v>
      </c>
      <c r="U361" s="39"/>
      <c r="V361" s="39"/>
      <c r="W361" s="39"/>
      <c r="X361" s="39"/>
      <c r="Y361" s="39"/>
      <c r="Z361" s="39"/>
      <c r="AA361" s="39"/>
      <c r="AB361" s="39"/>
      <c r="AC361" s="39"/>
      <c r="AD361" s="39"/>
      <c r="AE361" s="39"/>
      <c r="AR361" s="257" t="s">
        <v>156</v>
      </c>
      <c r="AT361" s="257" t="s">
        <v>151</v>
      </c>
      <c r="AU361" s="257" t="s">
        <v>85</v>
      </c>
      <c r="AY361" s="18" t="s">
        <v>149</v>
      </c>
      <c r="BE361" s="258">
        <f>IF(N361="základní",J361,0)</f>
        <v>0</v>
      </c>
      <c r="BF361" s="258">
        <f>IF(N361="snížená",J361,0)</f>
        <v>0</v>
      </c>
      <c r="BG361" s="258">
        <f>IF(N361="zákl. přenesená",J361,0)</f>
        <v>0</v>
      </c>
      <c r="BH361" s="258">
        <f>IF(N361="sníž. přenesená",J361,0)</f>
        <v>0</v>
      </c>
      <c r="BI361" s="258">
        <f>IF(N361="nulová",J361,0)</f>
        <v>0</v>
      </c>
      <c r="BJ361" s="18" t="s">
        <v>21</v>
      </c>
      <c r="BK361" s="258">
        <f>ROUND(I361*H361,2)</f>
        <v>0</v>
      </c>
      <c r="BL361" s="18" t="s">
        <v>156</v>
      </c>
      <c r="BM361" s="257" t="s">
        <v>458</v>
      </c>
    </row>
    <row r="362" s="2" customFormat="1">
      <c r="A362" s="39"/>
      <c r="B362" s="40"/>
      <c r="C362" s="41"/>
      <c r="D362" s="259" t="s">
        <v>158</v>
      </c>
      <c r="E362" s="41"/>
      <c r="F362" s="260" t="s">
        <v>459</v>
      </c>
      <c r="G362" s="41"/>
      <c r="H362" s="41"/>
      <c r="I362" s="157"/>
      <c r="J362" s="41"/>
      <c r="K362" s="41"/>
      <c r="L362" s="45"/>
      <c r="M362" s="261"/>
      <c r="N362" s="262"/>
      <c r="O362" s="92"/>
      <c r="P362" s="92"/>
      <c r="Q362" s="92"/>
      <c r="R362" s="92"/>
      <c r="S362" s="92"/>
      <c r="T362" s="93"/>
      <c r="U362" s="39"/>
      <c r="V362" s="39"/>
      <c r="W362" s="39"/>
      <c r="X362" s="39"/>
      <c r="Y362" s="39"/>
      <c r="Z362" s="39"/>
      <c r="AA362" s="39"/>
      <c r="AB362" s="39"/>
      <c r="AC362" s="39"/>
      <c r="AD362" s="39"/>
      <c r="AE362" s="39"/>
      <c r="AT362" s="18" t="s">
        <v>158</v>
      </c>
      <c r="AU362" s="18" t="s">
        <v>85</v>
      </c>
    </row>
    <row r="363" s="2" customFormat="1">
      <c r="A363" s="39"/>
      <c r="B363" s="40"/>
      <c r="C363" s="41"/>
      <c r="D363" s="259" t="s">
        <v>160</v>
      </c>
      <c r="E363" s="41"/>
      <c r="F363" s="263" t="s">
        <v>460</v>
      </c>
      <c r="G363" s="41"/>
      <c r="H363" s="41"/>
      <c r="I363" s="157"/>
      <c r="J363" s="41"/>
      <c r="K363" s="41"/>
      <c r="L363" s="45"/>
      <c r="M363" s="261"/>
      <c r="N363" s="262"/>
      <c r="O363" s="92"/>
      <c r="P363" s="92"/>
      <c r="Q363" s="92"/>
      <c r="R363" s="92"/>
      <c r="S363" s="92"/>
      <c r="T363" s="93"/>
      <c r="U363" s="39"/>
      <c r="V363" s="39"/>
      <c r="W363" s="39"/>
      <c r="X363" s="39"/>
      <c r="Y363" s="39"/>
      <c r="Z363" s="39"/>
      <c r="AA363" s="39"/>
      <c r="AB363" s="39"/>
      <c r="AC363" s="39"/>
      <c r="AD363" s="39"/>
      <c r="AE363" s="39"/>
      <c r="AT363" s="18" t="s">
        <v>160</v>
      </c>
      <c r="AU363" s="18" t="s">
        <v>85</v>
      </c>
    </row>
    <row r="364" s="13" customFormat="1">
      <c r="A364" s="13"/>
      <c r="B364" s="264"/>
      <c r="C364" s="265"/>
      <c r="D364" s="259" t="s">
        <v>162</v>
      </c>
      <c r="E364" s="266" t="s">
        <v>1</v>
      </c>
      <c r="F364" s="267" t="s">
        <v>461</v>
      </c>
      <c r="G364" s="265"/>
      <c r="H364" s="266" t="s">
        <v>1</v>
      </c>
      <c r="I364" s="268"/>
      <c r="J364" s="265"/>
      <c r="K364" s="265"/>
      <c r="L364" s="269"/>
      <c r="M364" s="270"/>
      <c r="N364" s="271"/>
      <c r="O364" s="271"/>
      <c r="P364" s="271"/>
      <c r="Q364" s="271"/>
      <c r="R364" s="271"/>
      <c r="S364" s="271"/>
      <c r="T364" s="272"/>
      <c r="U364" s="13"/>
      <c r="V364" s="13"/>
      <c r="W364" s="13"/>
      <c r="X364" s="13"/>
      <c r="Y364" s="13"/>
      <c r="Z364" s="13"/>
      <c r="AA364" s="13"/>
      <c r="AB364" s="13"/>
      <c r="AC364" s="13"/>
      <c r="AD364" s="13"/>
      <c r="AE364" s="13"/>
      <c r="AT364" s="273" t="s">
        <v>162</v>
      </c>
      <c r="AU364" s="273" t="s">
        <v>85</v>
      </c>
      <c r="AV364" s="13" t="s">
        <v>21</v>
      </c>
      <c r="AW364" s="13" t="s">
        <v>34</v>
      </c>
      <c r="AX364" s="13" t="s">
        <v>77</v>
      </c>
      <c r="AY364" s="273" t="s">
        <v>149</v>
      </c>
    </row>
    <row r="365" s="14" customFormat="1">
      <c r="A365" s="14"/>
      <c r="B365" s="274"/>
      <c r="C365" s="275"/>
      <c r="D365" s="259" t="s">
        <v>162</v>
      </c>
      <c r="E365" s="276" t="s">
        <v>1</v>
      </c>
      <c r="F365" s="277" t="s">
        <v>462</v>
      </c>
      <c r="G365" s="275"/>
      <c r="H365" s="278">
        <v>1.696</v>
      </c>
      <c r="I365" s="279"/>
      <c r="J365" s="275"/>
      <c r="K365" s="275"/>
      <c r="L365" s="280"/>
      <c r="M365" s="281"/>
      <c r="N365" s="282"/>
      <c r="O365" s="282"/>
      <c r="P365" s="282"/>
      <c r="Q365" s="282"/>
      <c r="R365" s="282"/>
      <c r="S365" s="282"/>
      <c r="T365" s="283"/>
      <c r="U365" s="14"/>
      <c r="V365" s="14"/>
      <c r="W365" s="14"/>
      <c r="X365" s="14"/>
      <c r="Y365" s="14"/>
      <c r="Z365" s="14"/>
      <c r="AA365" s="14"/>
      <c r="AB365" s="14"/>
      <c r="AC365" s="14"/>
      <c r="AD365" s="14"/>
      <c r="AE365" s="14"/>
      <c r="AT365" s="284" t="s">
        <v>162</v>
      </c>
      <c r="AU365" s="284" t="s">
        <v>85</v>
      </c>
      <c r="AV365" s="14" t="s">
        <v>85</v>
      </c>
      <c r="AW365" s="14" t="s">
        <v>34</v>
      </c>
      <c r="AX365" s="14" t="s">
        <v>77</v>
      </c>
      <c r="AY365" s="284" t="s">
        <v>149</v>
      </c>
    </row>
    <row r="366" s="13" customFormat="1">
      <c r="A366" s="13"/>
      <c r="B366" s="264"/>
      <c r="C366" s="265"/>
      <c r="D366" s="259" t="s">
        <v>162</v>
      </c>
      <c r="E366" s="266" t="s">
        <v>1</v>
      </c>
      <c r="F366" s="267" t="s">
        <v>463</v>
      </c>
      <c r="G366" s="265"/>
      <c r="H366" s="266" t="s">
        <v>1</v>
      </c>
      <c r="I366" s="268"/>
      <c r="J366" s="265"/>
      <c r="K366" s="265"/>
      <c r="L366" s="269"/>
      <c r="M366" s="270"/>
      <c r="N366" s="271"/>
      <c r="O366" s="271"/>
      <c r="P366" s="271"/>
      <c r="Q366" s="271"/>
      <c r="R366" s="271"/>
      <c r="S366" s="271"/>
      <c r="T366" s="272"/>
      <c r="U366" s="13"/>
      <c r="V366" s="13"/>
      <c r="W366" s="13"/>
      <c r="X366" s="13"/>
      <c r="Y366" s="13"/>
      <c r="Z366" s="13"/>
      <c r="AA366" s="13"/>
      <c r="AB366" s="13"/>
      <c r="AC366" s="13"/>
      <c r="AD366" s="13"/>
      <c r="AE366" s="13"/>
      <c r="AT366" s="273" t="s">
        <v>162</v>
      </c>
      <c r="AU366" s="273" t="s">
        <v>85</v>
      </c>
      <c r="AV366" s="13" t="s">
        <v>21</v>
      </c>
      <c r="AW366" s="13" t="s">
        <v>34</v>
      </c>
      <c r="AX366" s="13" t="s">
        <v>77</v>
      </c>
      <c r="AY366" s="273" t="s">
        <v>149</v>
      </c>
    </row>
    <row r="367" s="14" customFormat="1">
      <c r="A367" s="14"/>
      <c r="B367" s="274"/>
      <c r="C367" s="275"/>
      <c r="D367" s="259" t="s">
        <v>162</v>
      </c>
      <c r="E367" s="276" t="s">
        <v>1</v>
      </c>
      <c r="F367" s="277" t="s">
        <v>464</v>
      </c>
      <c r="G367" s="275"/>
      <c r="H367" s="278">
        <v>0.71999999999999997</v>
      </c>
      <c r="I367" s="279"/>
      <c r="J367" s="275"/>
      <c r="K367" s="275"/>
      <c r="L367" s="280"/>
      <c r="M367" s="281"/>
      <c r="N367" s="282"/>
      <c r="O367" s="282"/>
      <c r="P367" s="282"/>
      <c r="Q367" s="282"/>
      <c r="R367" s="282"/>
      <c r="S367" s="282"/>
      <c r="T367" s="283"/>
      <c r="U367" s="14"/>
      <c r="V367" s="14"/>
      <c r="W367" s="14"/>
      <c r="X367" s="14"/>
      <c r="Y367" s="14"/>
      <c r="Z367" s="14"/>
      <c r="AA367" s="14"/>
      <c r="AB367" s="14"/>
      <c r="AC367" s="14"/>
      <c r="AD367" s="14"/>
      <c r="AE367" s="14"/>
      <c r="AT367" s="284" t="s">
        <v>162</v>
      </c>
      <c r="AU367" s="284" t="s">
        <v>85</v>
      </c>
      <c r="AV367" s="14" t="s">
        <v>85</v>
      </c>
      <c r="AW367" s="14" t="s">
        <v>34</v>
      </c>
      <c r="AX367" s="14" t="s">
        <v>77</v>
      </c>
      <c r="AY367" s="284" t="s">
        <v>149</v>
      </c>
    </row>
    <row r="368" s="15" customFormat="1">
      <c r="A368" s="15"/>
      <c r="B368" s="285"/>
      <c r="C368" s="286"/>
      <c r="D368" s="259" t="s">
        <v>162</v>
      </c>
      <c r="E368" s="287" t="s">
        <v>1</v>
      </c>
      <c r="F368" s="288" t="s">
        <v>166</v>
      </c>
      <c r="G368" s="286"/>
      <c r="H368" s="289">
        <v>2.4159999999999999</v>
      </c>
      <c r="I368" s="290"/>
      <c r="J368" s="286"/>
      <c r="K368" s="286"/>
      <c r="L368" s="291"/>
      <c r="M368" s="292"/>
      <c r="N368" s="293"/>
      <c r="O368" s="293"/>
      <c r="P368" s="293"/>
      <c r="Q368" s="293"/>
      <c r="R368" s="293"/>
      <c r="S368" s="293"/>
      <c r="T368" s="294"/>
      <c r="U368" s="15"/>
      <c r="V368" s="15"/>
      <c r="W368" s="15"/>
      <c r="X368" s="15"/>
      <c r="Y368" s="15"/>
      <c r="Z368" s="15"/>
      <c r="AA368" s="15"/>
      <c r="AB368" s="15"/>
      <c r="AC368" s="15"/>
      <c r="AD368" s="15"/>
      <c r="AE368" s="15"/>
      <c r="AT368" s="295" t="s">
        <v>162</v>
      </c>
      <c r="AU368" s="295" t="s">
        <v>85</v>
      </c>
      <c r="AV368" s="15" t="s">
        <v>156</v>
      </c>
      <c r="AW368" s="15" t="s">
        <v>34</v>
      </c>
      <c r="AX368" s="15" t="s">
        <v>21</v>
      </c>
      <c r="AY368" s="295" t="s">
        <v>149</v>
      </c>
    </row>
    <row r="369" s="2" customFormat="1" ht="21.75" customHeight="1">
      <c r="A369" s="39"/>
      <c r="B369" s="40"/>
      <c r="C369" s="246" t="s">
        <v>465</v>
      </c>
      <c r="D369" s="246" t="s">
        <v>151</v>
      </c>
      <c r="E369" s="247" t="s">
        <v>466</v>
      </c>
      <c r="F369" s="248" t="s">
        <v>467</v>
      </c>
      <c r="G369" s="249" t="s">
        <v>176</v>
      </c>
      <c r="H369" s="250">
        <v>6.2800000000000002</v>
      </c>
      <c r="I369" s="251"/>
      <c r="J369" s="252">
        <f>ROUND(I369*H369,2)</f>
        <v>0</v>
      </c>
      <c r="K369" s="248" t="s">
        <v>155</v>
      </c>
      <c r="L369" s="45"/>
      <c r="M369" s="253" t="s">
        <v>1</v>
      </c>
      <c r="N369" s="254" t="s">
        <v>42</v>
      </c>
      <c r="O369" s="92"/>
      <c r="P369" s="255">
        <f>O369*H369</f>
        <v>0</v>
      </c>
      <c r="Q369" s="255">
        <v>0.000174</v>
      </c>
      <c r="R369" s="255">
        <f>Q369*H369</f>
        <v>0.0010927200000000002</v>
      </c>
      <c r="S369" s="255">
        <v>0</v>
      </c>
      <c r="T369" s="256">
        <f>S369*H369</f>
        <v>0</v>
      </c>
      <c r="U369" s="39"/>
      <c r="V369" s="39"/>
      <c r="W369" s="39"/>
      <c r="X369" s="39"/>
      <c r="Y369" s="39"/>
      <c r="Z369" s="39"/>
      <c r="AA369" s="39"/>
      <c r="AB369" s="39"/>
      <c r="AC369" s="39"/>
      <c r="AD369" s="39"/>
      <c r="AE369" s="39"/>
      <c r="AR369" s="257" t="s">
        <v>156</v>
      </c>
      <c r="AT369" s="257" t="s">
        <v>151</v>
      </c>
      <c r="AU369" s="257" t="s">
        <v>85</v>
      </c>
      <c r="AY369" s="18" t="s">
        <v>149</v>
      </c>
      <c r="BE369" s="258">
        <f>IF(N369="základní",J369,0)</f>
        <v>0</v>
      </c>
      <c r="BF369" s="258">
        <f>IF(N369="snížená",J369,0)</f>
        <v>0</v>
      </c>
      <c r="BG369" s="258">
        <f>IF(N369="zákl. přenesená",J369,0)</f>
        <v>0</v>
      </c>
      <c r="BH369" s="258">
        <f>IF(N369="sníž. přenesená",J369,0)</f>
        <v>0</v>
      </c>
      <c r="BI369" s="258">
        <f>IF(N369="nulová",J369,0)</f>
        <v>0</v>
      </c>
      <c r="BJ369" s="18" t="s">
        <v>21</v>
      </c>
      <c r="BK369" s="258">
        <f>ROUND(I369*H369,2)</f>
        <v>0</v>
      </c>
      <c r="BL369" s="18" t="s">
        <v>156</v>
      </c>
      <c r="BM369" s="257" t="s">
        <v>468</v>
      </c>
    </row>
    <row r="370" s="2" customFormat="1">
      <c r="A370" s="39"/>
      <c r="B370" s="40"/>
      <c r="C370" s="41"/>
      <c r="D370" s="259" t="s">
        <v>158</v>
      </c>
      <c r="E370" s="41"/>
      <c r="F370" s="260" t="s">
        <v>469</v>
      </c>
      <c r="G370" s="41"/>
      <c r="H370" s="41"/>
      <c r="I370" s="157"/>
      <c r="J370" s="41"/>
      <c r="K370" s="41"/>
      <c r="L370" s="45"/>
      <c r="M370" s="261"/>
      <c r="N370" s="262"/>
      <c r="O370" s="92"/>
      <c r="P370" s="92"/>
      <c r="Q370" s="92"/>
      <c r="R370" s="92"/>
      <c r="S370" s="92"/>
      <c r="T370" s="93"/>
      <c r="U370" s="39"/>
      <c r="V370" s="39"/>
      <c r="W370" s="39"/>
      <c r="X370" s="39"/>
      <c r="Y370" s="39"/>
      <c r="Z370" s="39"/>
      <c r="AA370" s="39"/>
      <c r="AB370" s="39"/>
      <c r="AC370" s="39"/>
      <c r="AD370" s="39"/>
      <c r="AE370" s="39"/>
      <c r="AT370" s="18" t="s">
        <v>158</v>
      </c>
      <c r="AU370" s="18" t="s">
        <v>85</v>
      </c>
    </row>
    <row r="371" s="2" customFormat="1">
      <c r="A371" s="39"/>
      <c r="B371" s="40"/>
      <c r="C371" s="41"/>
      <c r="D371" s="259" t="s">
        <v>160</v>
      </c>
      <c r="E371" s="41"/>
      <c r="F371" s="263" t="s">
        <v>470</v>
      </c>
      <c r="G371" s="41"/>
      <c r="H371" s="41"/>
      <c r="I371" s="157"/>
      <c r="J371" s="41"/>
      <c r="K371" s="41"/>
      <c r="L371" s="45"/>
      <c r="M371" s="261"/>
      <c r="N371" s="262"/>
      <c r="O371" s="92"/>
      <c r="P371" s="92"/>
      <c r="Q371" s="92"/>
      <c r="R371" s="92"/>
      <c r="S371" s="92"/>
      <c r="T371" s="93"/>
      <c r="U371" s="39"/>
      <c r="V371" s="39"/>
      <c r="W371" s="39"/>
      <c r="X371" s="39"/>
      <c r="Y371" s="39"/>
      <c r="Z371" s="39"/>
      <c r="AA371" s="39"/>
      <c r="AB371" s="39"/>
      <c r="AC371" s="39"/>
      <c r="AD371" s="39"/>
      <c r="AE371" s="39"/>
      <c r="AT371" s="18" t="s">
        <v>160</v>
      </c>
      <c r="AU371" s="18" t="s">
        <v>85</v>
      </c>
    </row>
    <row r="372" s="13" customFormat="1">
      <c r="A372" s="13"/>
      <c r="B372" s="264"/>
      <c r="C372" s="265"/>
      <c r="D372" s="259" t="s">
        <v>162</v>
      </c>
      <c r="E372" s="266" t="s">
        <v>1</v>
      </c>
      <c r="F372" s="267" t="s">
        <v>461</v>
      </c>
      <c r="G372" s="265"/>
      <c r="H372" s="266" t="s">
        <v>1</v>
      </c>
      <c r="I372" s="268"/>
      <c r="J372" s="265"/>
      <c r="K372" s="265"/>
      <c r="L372" s="269"/>
      <c r="M372" s="270"/>
      <c r="N372" s="271"/>
      <c r="O372" s="271"/>
      <c r="P372" s="271"/>
      <c r="Q372" s="271"/>
      <c r="R372" s="271"/>
      <c r="S372" s="271"/>
      <c r="T372" s="272"/>
      <c r="U372" s="13"/>
      <c r="V372" s="13"/>
      <c r="W372" s="13"/>
      <c r="X372" s="13"/>
      <c r="Y372" s="13"/>
      <c r="Z372" s="13"/>
      <c r="AA372" s="13"/>
      <c r="AB372" s="13"/>
      <c r="AC372" s="13"/>
      <c r="AD372" s="13"/>
      <c r="AE372" s="13"/>
      <c r="AT372" s="273" t="s">
        <v>162</v>
      </c>
      <c r="AU372" s="273" t="s">
        <v>85</v>
      </c>
      <c r="AV372" s="13" t="s">
        <v>21</v>
      </c>
      <c r="AW372" s="13" t="s">
        <v>34</v>
      </c>
      <c r="AX372" s="13" t="s">
        <v>77</v>
      </c>
      <c r="AY372" s="273" t="s">
        <v>149</v>
      </c>
    </row>
    <row r="373" s="14" customFormat="1">
      <c r="A373" s="14"/>
      <c r="B373" s="274"/>
      <c r="C373" s="275"/>
      <c r="D373" s="259" t="s">
        <v>162</v>
      </c>
      <c r="E373" s="276" t="s">
        <v>1</v>
      </c>
      <c r="F373" s="277" t="s">
        <v>471</v>
      </c>
      <c r="G373" s="275"/>
      <c r="H373" s="278">
        <v>6.2800000000000002</v>
      </c>
      <c r="I373" s="279"/>
      <c r="J373" s="275"/>
      <c r="K373" s="275"/>
      <c r="L373" s="280"/>
      <c r="M373" s="281"/>
      <c r="N373" s="282"/>
      <c r="O373" s="282"/>
      <c r="P373" s="282"/>
      <c r="Q373" s="282"/>
      <c r="R373" s="282"/>
      <c r="S373" s="282"/>
      <c r="T373" s="283"/>
      <c r="U373" s="14"/>
      <c r="V373" s="14"/>
      <c r="W373" s="14"/>
      <c r="X373" s="14"/>
      <c r="Y373" s="14"/>
      <c r="Z373" s="14"/>
      <c r="AA373" s="14"/>
      <c r="AB373" s="14"/>
      <c r="AC373" s="14"/>
      <c r="AD373" s="14"/>
      <c r="AE373" s="14"/>
      <c r="AT373" s="284" t="s">
        <v>162</v>
      </c>
      <c r="AU373" s="284" t="s">
        <v>85</v>
      </c>
      <c r="AV373" s="14" t="s">
        <v>85</v>
      </c>
      <c r="AW373" s="14" t="s">
        <v>34</v>
      </c>
      <c r="AX373" s="14" t="s">
        <v>21</v>
      </c>
      <c r="AY373" s="284" t="s">
        <v>149</v>
      </c>
    </row>
    <row r="374" s="2" customFormat="1" ht="21.75" customHeight="1">
      <c r="A374" s="39"/>
      <c r="B374" s="40"/>
      <c r="C374" s="246" t="s">
        <v>472</v>
      </c>
      <c r="D374" s="246" t="s">
        <v>151</v>
      </c>
      <c r="E374" s="247" t="s">
        <v>473</v>
      </c>
      <c r="F374" s="248" t="s">
        <v>474</v>
      </c>
      <c r="G374" s="249" t="s">
        <v>436</v>
      </c>
      <c r="H374" s="250">
        <v>2</v>
      </c>
      <c r="I374" s="251"/>
      <c r="J374" s="252">
        <f>ROUND(I374*H374,2)</f>
        <v>0</v>
      </c>
      <c r="K374" s="248" t="s">
        <v>155</v>
      </c>
      <c r="L374" s="45"/>
      <c r="M374" s="253" t="s">
        <v>1</v>
      </c>
      <c r="N374" s="254" t="s">
        <v>42</v>
      </c>
      <c r="O374" s="92"/>
      <c r="P374" s="255">
        <f>O374*H374</f>
        <v>0</v>
      </c>
      <c r="Q374" s="255">
        <v>0.0064850000000000003</v>
      </c>
      <c r="R374" s="255">
        <f>Q374*H374</f>
        <v>0.012970000000000001</v>
      </c>
      <c r="S374" s="255">
        <v>0</v>
      </c>
      <c r="T374" s="256">
        <f>S374*H374</f>
        <v>0</v>
      </c>
      <c r="U374" s="39"/>
      <c r="V374" s="39"/>
      <c r="W374" s="39"/>
      <c r="X374" s="39"/>
      <c r="Y374" s="39"/>
      <c r="Z374" s="39"/>
      <c r="AA374" s="39"/>
      <c r="AB374" s="39"/>
      <c r="AC374" s="39"/>
      <c r="AD374" s="39"/>
      <c r="AE374" s="39"/>
      <c r="AR374" s="257" t="s">
        <v>156</v>
      </c>
      <c r="AT374" s="257" t="s">
        <v>151</v>
      </c>
      <c r="AU374" s="257" t="s">
        <v>85</v>
      </c>
      <c r="AY374" s="18" t="s">
        <v>149</v>
      </c>
      <c r="BE374" s="258">
        <f>IF(N374="základní",J374,0)</f>
        <v>0</v>
      </c>
      <c r="BF374" s="258">
        <f>IF(N374="snížená",J374,0)</f>
        <v>0</v>
      </c>
      <c r="BG374" s="258">
        <f>IF(N374="zákl. přenesená",J374,0)</f>
        <v>0</v>
      </c>
      <c r="BH374" s="258">
        <f>IF(N374="sníž. přenesená",J374,0)</f>
        <v>0</v>
      </c>
      <c r="BI374" s="258">
        <f>IF(N374="nulová",J374,0)</f>
        <v>0</v>
      </c>
      <c r="BJ374" s="18" t="s">
        <v>21</v>
      </c>
      <c r="BK374" s="258">
        <f>ROUND(I374*H374,2)</f>
        <v>0</v>
      </c>
      <c r="BL374" s="18" t="s">
        <v>156</v>
      </c>
      <c r="BM374" s="257" t="s">
        <v>475</v>
      </c>
    </row>
    <row r="375" s="2" customFormat="1">
      <c r="A375" s="39"/>
      <c r="B375" s="40"/>
      <c r="C375" s="41"/>
      <c r="D375" s="259" t="s">
        <v>158</v>
      </c>
      <c r="E375" s="41"/>
      <c r="F375" s="260" t="s">
        <v>476</v>
      </c>
      <c r="G375" s="41"/>
      <c r="H375" s="41"/>
      <c r="I375" s="157"/>
      <c r="J375" s="41"/>
      <c r="K375" s="41"/>
      <c r="L375" s="45"/>
      <c r="M375" s="261"/>
      <c r="N375" s="262"/>
      <c r="O375" s="92"/>
      <c r="P375" s="92"/>
      <c r="Q375" s="92"/>
      <c r="R375" s="92"/>
      <c r="S375" s="92"/>
      <c r="T375" s="93"/>
      <c r="U375" s="39"/>
      <c r="V375" s="39"/>
      <c r="W375" s="39"/>
      <c r="X375" s="39"/>
      <c r="Y375" s="39"/>
      <c r="Z375" s="39"/>
      <c r="AA375" s="39"/>
      <c r="AB375" s="39"/>
      <c r="AC375" s="39"/>
      <c r="AD375" s="39"/>
      <c r="AE375" s="39"/>
      <c r="AT375" s="18" t="s">
        <v>158</v>
      </c>
      <c r="AU375" s="18" t="s">
        <v>85</v>
      </c>
    </row>
    <row r="376" s="13" customFormat="1">
      <c r="A376" s="13"/>
      <c r="B376" s="264"/>
      <c r="C376" s="265"/>
      <c r="D376" s="259" t="s">
        <v>162</v>
      </c>
      <c r="E376" s="266" t="s">
        <v>1</v>
      </c>
      <c r="F376" s="267" t="s">
        <v>477</v>
      </c>
      <c r="G376" s="265"/>
      <c r="H376" s="266" t="s">
        <v>1</v>
      </c>
      <c r="I376" s="268"/>
      <c r="J376" s="265"/>
      <c r="K376" s="265"/>
      <c r="L376" s="269"/>
      <c r="M376" s="270"/>
      <c r="N376" s="271"/>
      <c r="O376" s="271"/>
      <c r="P376" s="271"/>
      <c r="Q376" s="271"/>
      <c r="R376" s="271"/>
      <c r="S376" s="271"/>
      <c r="T376" s="272"/>
      <c r="U376" s="13"/>
      <c r="V376" s="13"/>
      <c r="W376" s="13"/>
      <c r="X376" s="13"/>
      <c r="Y376" s="13"/>
      <c r="Z376" s="13"/>
      <c r="AA376" s="13"/>
      <c r="AB376" s="13"/>
      <c r="AC376" s="13"/>
      <c r="AD376" s="13"/>
      <c r="AE376" s="13"/>
      <c r="AT376" s="273" t="s">
        <v>162</v>
      </c>
      <c r="AU376" s="273" t="s">
        <v>85</v>
      </c>
      <c r="AV376" s="13" t="s">
        <v>21</v>
      </c>
      <c r="AW376" s="13" t="s">
        <v>34</v>
      </c>
      <c r="AX376" s="13" t="s">
        <v>77</v>
      </c>
      <c r="AY376" s="273" t="s">
        <v>149</v>
      </c>
    </row>
    <row r="377" s="14" customFormat="1">
      <c r="A377" s="14"/>
      <c r="B377" s="274"/>
      <c r="C377" s="275"/>
      <c r="D377" s="259" t="s">
        <v>162</v>
      </c>
      <c r="E377" s="276" t="s">
        <v>1</v>
      </c>
      <c r="F377" s="277" t="s">
        <v>478</v>
      </c>
      <c r="G377" s="275"/>
      <c r="H377" s="278">
        <v>2</v>
      </c>
      <c r="I377" s="279"/>
      <c r="J377" s="275"/>
      <c r="K377" s="275"/>
      <c r="L377" s="280"/>
      <c r="M377" s="281"/>
      <c r="N377" s="282"/>
      <c r="O377" s="282"/>
      <c r="P377" s="282"/>
      <c r="Q377" s="282"/>
      <c r="R377" s="282"/>
      <c r="S377" s="282"/>
      <c r="T377" s="283"/>
      <c r="U377" s="14"/>
      <c r="V377" s="14"/>
      <c r="W377" s="14"/>
      <c r="X377" s="14"/>
      <c r="Y377" s="14"/>
      <c r="Z377" s="14"/>
      <c r="AA377" s="14"/>
      <c r="AB377" s="14"/>
      <c r="AC377" s="14"/>
      <c r="AD377" s="14"/>
      <c r="AE377" s="14"/>
      <c r="AT377" s="284" t="s">
        <v>162</v>
      </c>
      <c r="AU377" s="284" t="s">
        <v>85</v>
      </c>
      <c r="AV377" s="14" t="s">
        <v>85</v>
      </c>
      <c r="AW377" s="14" t="s">
        <v>34</v>
      </c>
      <c r="AX377" s="14" t="s">
        <v>21</v>
      </c>
      <c r="AY377" s="284" t="s">
        <v>149</v>
      </c>
    </row>
    <row r="378" s="2" customFormat="1" ht="16.5" customHeight="1">
      <c r="A378" s="39"/>
      <c r="B378" s="40"/>
      <c r="C378" s="246" t="s">
        <v>479</v>
      </c>
      <c r="D378" s="246" t="s">
        <v>151</v>
      </c>
      <c r="E378" s="247" t="s">
        <v>480</v>
      </c>
      <c r="F378" s="248" t="s">
        <v>481</v>
      </c>
      <c r="G378" s="249" t="s">
        <v>169</v>
      </c>
      <c r="H378" s="250">
        <v>23.861000000000001</v>
      </c>
      <c r="I378" s="251"/>
      <c r="J378" s="252">
        <f>ROUND(I378*H378,2)</f>
        <v>0</v>
      </c>
      <c r="K378" s="248" t="s">
        <v>155</v>
      </c>
      <c r="L378" s="45"/>
      <c r="M378" s="253" t="s">
        <v>1</v>
      </c>
      <c r="N378" s="254" t="s">
        <v>42</v>
      </c>
      <c r="O378" s="92"/>
      <c r="P378" s="255">
        <f>O378*H378</f>
        <v>0</v>
      </c>
      <c r="Q378" s="255">
        <v>0.12</v>
      </c>
      <c r="R378" s="255">
        <f>Q378*H378</f>
        <v>2.8633199999999999</v>
      </c>
      <c r="S378" s="255">
        <v>2.4900000000000002</v>
      </c>
      <c r="T378" s="256">
        <f>S378*H378</f>
        <v>59.413890000000009</v>
      </c>
      <c r="U378" s="39"/>
      <c r="V378" s="39"/>
      <c r="W378" s="39"/>
      <c r="X378" s="39"/>
      <c r="Y378" s="39"/>
      <c r="Z378" s="39"/>
      <c r="AA378" s="39"/>
      <c r="AB378" s="39"/>
      <c r="AC378" s="39"/>
      <c r="AD378" s="39"/>
      <c r="AE378" s="39"/>
      <c r="AR378" s="257" t="s">
        <v>156</v>
      </c>
      <c r="AT378" s="257" t="s">
        <v>151</v>
      </c>
      <c r="AU378" s="257" t="s">
        <v>85</v>
      </c>
      <c r="AY378" s="18" t="s">
        <v>149</v>
      </c>
      <c r="BE378" s="258">
        <f>IF(N378="základní",J378,0)</f>
        <v>0</v>
      </c>
      <c r="BF378" s="258">
        <f>IF(N378="snížená",J378,0)</f>
        <v>0</v>
      </c>
      <c r="BG378" s="258">
        <f>IF(N378="zákl. přenesená",J378,0)</f>
        <v>0</v>
      </c>
      <c r="BH378" s="258">
        <f>IF(N378="sníž. přenesená",J378,0)</f>
        <v>0</v>
      </c>
      <c r="BI378" s="258">
        <f>IF(N378="nulová",J378,0)</f>
        <v>0</v>
      </c>
      <c r="BJ378" s="18" t="s">
        <v>21</v>
      </c>
      <c r="BK378" s="258">
        <f>ROUND(I378*H378,2)</f>
        <v>0</v>
      </c>
      <c r="BL378" s="18" t="s">
        <v>156</v>
      </c>
      <c r="BM378" s="257" t="s">
        <v>482</v>
      </c>
    </row>
    <row r="379" s="2" customFormat="1">
      <c r="A379" s="39"/>
      <c r="B379" s="40"/>
      <c r="C379" s="41"/>
      <c r="D379" s="259" t="s">
        <v>158</v>
      </c>
      <c r="E379" s="41"/>
      <c r="F379" s="260" t="s">
        <v>483</v>
      </c>
      <c r="G379" s="41"/>
      <c r="H379" s="41"/>
      <c r="I379" s="157"/>
      <c r="J379" s="41"/>
      <c r="K379" s="41"/>
      <c r="L379" s="45"/>
      <c r="M379" s="261"/>
      <c r="N379" s="262"/>
      <c r="O379" s="92"/>
      <c r="P379" s="92"/>
      <c r="Q379" s="92"/>
      <c r="R379" s="92"/>
      <c r="S379" s="92"/>
      <c r="T379" s="93"/>
      <c r="U379" s="39"/>
      <c r="V379" s="39"/>
      <c r="W379" s="39"/>
      <c r="X379" s="39"/>
      <c r="Y379" s="39"/>
      <c r="Z379" s="39"/>
      <c r="AA379" s="39"/>
      <c r="AB379" s="39"/>
      <c r="AC379" s="39"/>
      <c r="AD379" s="39"/>
      <c r="AE379" s="39"/>
      <c r="AT379" s="18" t="s">
        <v>158</v>
      </c>
      <c r="AU379" s="18" t="s">
        <v>85</v>
      </c>
    </row>
    <row r="380" s="2" customFormat="1">
      <c r="A380" s="39"/>
      <c r="B380" s="40"/>
      <c r="C380" s="41"/>
      <c r="D380" s="259" t="s">
        <v>160</v>
      </c>
      <c r="E380" s="41"/>
      <c r="F380" s="263" t="s">
        <v>484</v>
      </c>
      <c r="G380" s="41"/>
      <c r="H380" s="41"/>
      <c r="I380" s="157"/>
      <c r="J380" s="41"/>
      <c r="K380" s="41"/>
      <c r="L380" s="45"/>
      <c r="M380" s="261"/>
      <c r="N380" s="262"/>
      <c r="O380" s="92"/>
      <c r="P380" s="92"/>
      <c r="Q380" s="92"/>
      <c r="R380" s="92"/>
      <c r="S380" s="92"/>
      <c r="T380" s="93"/>
      <c r="U380" s="39"/>
      <c r="V380" s="39"/>
      <c r="W380" s="39"/>
      <c r="X380" s="39"/>
      <c r="Y380" s="39"/>
      <c r="Z380" s="39"/>
      <c r="AA380" s="39"/>
      <c r="AB380" s="39"/>
      <c r="AC380" s="39"/>
      <c r="AD380" s="39"/>
      <c r="AE380" s="39"/>
      <c r="AT380" s="18" t="s">
        <v>160</v>
      </c>
      <c r="AU380" s="18" t="s">
        <v>85</v>
      </c>
    </row>
    <row r="381" s="13" customFormat="1">
      <c r="A381" s="13"/>
      <c r="B381" s="264"/>
      <c r="C381" s="265"/>
      <c r="D381" s="259" t="s">
        <v>162</v>
      </c>
      <c r="E381" s="266" t="s">
        <v>1</v>
      </c>
      <c r="F381" s="267" t="s">
        <v>215</v>
      </c>
      <c r="G381" s="265"/>
      <c r="H381" s="266" t="s">
        <v>1</v>
      </c>
      <c r="I381" s="268"/>
      <c r="J381" s="265"/>
      <c r="K381" s="265"/>
      <c r="L381" s="269"/>
      <c r="M381" s="270"/>
      <c r="N381" s="271"/>
      <c r="O381" s="271"/>
      <c r="P381" s="271"/>
      <c r="Q381" s="271"/>
      <c r="R381" s="271"/>
      <c r="S381" s="271"/>
      <c r="T381" s="272"/>
      <c r="U381" s="13"/>
      <c r="V381" s="13"/>
      <c r="W381" s="13"/>
      <c r="X381" s="13"/>
      <c r="Y381" s="13"/>
      <c r="Z381" s="13"/>
      <c r="AA381" s="13"/>
      <c r="AB381" s="13"/>
      <c r="AC381" s="13"/>
      <c r="AD381" s="13"/>
      <c r="AE381" s="13"/>
      <c r="AT381" s="273" t="s">
        <v>162</v>
      </c>
      <c r="AU381" s="273" t="s">
        <v>85</v>
      </c>
      <c r="AV381" s="13" t="s">
        <v>21</v>
      </c>
      <c r="AW381" s="13" t="s">
        <v>34</v>
      </c>
      <c r="AX381" s="13" t="s">
        <v>77</v>
      </c>
      <c r="AY381" s="273" t="s">
        <v>149</v>
      </c>
    </row>
    <row r="382" s="14" customFormat="1">
      <c r="A382" s="14"/>
      <c r="B382" s="274"/>
      <c r="C382" s="275"/>
      <c r="D382" s="259" t="s">
        <v>162</v>
      </c>
      <c r="E382" s="276" t="s">
        <v>1</v>
      </c>
      <c r="F382" s="277" t="s">
        <v>485</v>
      </c>
      <c r="G382" s="275"/>
      <c r="H382" s="278">
        <v>20.48</v>
      </c>
      <c r="I382" s="279"/>
      <c r="J382" s="275"/>
      <c r="K382" s="275"/>
      <c r="L382" s="280"/>
      <c r="M382" s="281"/>
      <c r="N382" s="282"/>
      <c r="O382" s="282"/>
      <c r="P382" s="282"/>
      <c r="Q382" s="282"/>
      <c r="R382" s="282"/>
      <c r="S382" s="282"/>
      <c r="T382" s="283"/>
      <c r="U382" s="14"/>
      <c r="V382" s="14"/>
      <c r="W382" s="14"/>
      <c r="X382" s="14"/>
      <c r="Y382" s="14"/>
      <c r="Z382" s="14"/>
      <c r="AA382" s="14"/>
      <c r="AB382" s="14"/>
      <c r="AC382" s="14"/>
      <c r="AD382" s="14"/>
      <c r="AE382" s="14"/>
      <c r="AT382" s="284" t="s">
        <v>162</v>
      </c>
      <c r="AU382" s="284" t="s">
        <v>85</v>
      </c>
      <c r="AV382" s="14" t="s">
        <v>85</v>
      </c>
      <c r="AW382" s="14" t="s">
        <v>34</v>
      </c>
      <c r="AX382" s="14" t="s">
        <v>77</v>
      </c>
      <c r="AY382" s="284" t="s">
        <v>149</v>
      </c>
    </row>
    <row r="383" s="13" customFormat="1">
      <c r="A383" s="13"/>
      <c r="B383" s="264"/>
      <c r="C383" s="265"/>
      <c r="D383" s="259" t="s">
        <v>162</v>
      </c>
      <c r="E383" s="266" t="s">
        <v>1</v>
      </c>
      <c r="F383" s="267" t="s">
        <v>217</v>
      </c>
      <c r="G383" s="265"/>
      <c r="H383" s="266" t="s">
        <v>1</v>
      </c>
      <c r="I383" s="268"/>
      <c r="J383" s="265"/>
      <c r="K383" s="265"/>
      <c r="L383" s="269"/>
      <c r="M383" s="270"/>
      <c r="N383" s="271"/>
      <c r="O383" s="271"/>
      <c r="P383" s="271"/>
      <c r="Q383" s="271"/>
      <c r="R383" s="271"/>
      <c r="S383" s="271"/>
      <c r="T383" s="272"/>
      <c r="U383" s="13"/>
      <c r="V383" s="13"/>
      <c r="W383" s="13"/>
      <c r="X383" s="13"/>
      <c r="Y383" s="13"/>
      <c r="Z383" s="13"/>
      <c r="AA383" s="13"/>
      <c r="AB383" s="13"/>
      <c r="AC383" s="13"/>
      <c r="AD383" s="13"/>
      <c r="AE383" s="13"/>
      <c r="AT383" s="273" t="s">
        <v>162</v>
      </c>
      <c r="AU383" s="273" t="s">
        <v>85</v>
      </c>
      <c r="AV383" s="13" t="s">
        <v>21</v>
      </c>
      <c r="AW383" s="13" t="s">
        <v>34</v>
      </c>
      <c r="AX383" s="13" t="s">
        <v>77</v>
      </c>
      <c r="AY383" s="273" t="s">
        <v>149</v>
      </c>
    </row>
    <row r="384" s="14" customFormat="1">
      <c r="A384" s="14"/>
      <c r="B384" s="274"/>
      <c r="C384" s="275"/>
      <c r="D384" s="259" t="s">
        <v>162</v>
      </c>
      <c r="E384" s="276" t="s">
        <v>1</v>
      </c>
      <c r="F384" s="277" t="s">
        <v>486</v>
      </c>
      <c r="G384" s="275"/>
      <c r="H384" s="278">
        <v>3.3809999999999998</v>
      </c>
      <c r="I384" s="279"/>
      <c r="J384" s="275"/>
      <c r="K384" s="275"/>
      <c r="L384" s="280"/>
      <c r="M384" s="281"/>
      <c r="N384" s="282"/>
      <c r="O384" s="282"/>
      <c r="P384" s="282"/>
      <c r="Q384" s="282"/>
      <c r="R384" s="282"/>
      <c r="S384" s="282"/>
      <c r="T384" s="283"/>
      <c r="U384" s="14"/>
      <c r="V384" s="14"/>
      <c r="W384" s="14"/>
      <c r="X384" s="14"/>
      <c r="Y384" s="14"/>
      <c r="Z384" s="14"/>
      <c r="AA384" s="14"/>
      <c r="AB384" s="14"/>
      <c r="AC384" s="14"/>
      <c r="AD384" s="14"/>
      <c r="AE384" s="14"/>
      <c r="AT384" s="284" t="s">
        <v>162</v>
      </c>
      <c r="AU384" s="284" t="s">
        <v>85</v>
      </c>
      <c r="AV384" s="14" t="s">
        <v>85</v>
      </c>
      <c r="AW384" s="14" t="s">
        <v>34</v>
      </c>
      <c r="AX384" s="14" t="s">
        <v>77</v>
      </c>
      <c r="AY384" s="284" t="s">
        <v>149</v>
      </c>
    </row>
    <row r="385" s="15" customFormat="1">
      <c r="A385" s="15"/>
      <c r="B385" s="285"/>
      <c r="C385" s="286"/>
      <c r="D385" s="259" t="s">
        <v>162</v>
      </c>
      <c r="E385" s="287" t="s">
        <v>1</v>
      </c>
      <c r="F385" s="288" t="s">
        <v>166</v>
      </c>
      <c r="G385" s="286"/>
      <c r="H385" s="289">
        <v>23.861000000000001</v>
      </c>
      <c r="I385" s="290"/>
      <c r="J385" s="286"/>
      <c r="K385" s="286"/>
      <c r="L385" s="291"/>
      <c r="M385" s="292"/>
      <c r="N385" s="293"/>
      <c r="O385" s="293"/>
      <c r="P385" s="293"/>
      <c r="Q385" s="293"/>
      <c r="R385" s="293"/>
      <c r="S385" s="293"/>
      <c r="T385" s="294"/>
      <c r="U385" s="15"/>
      <c r="V385" s="15"/>
      <c r="W385" s="15"/>
      <c r="X385" s="15"/>
      <c r="Y385" s="15"/>
      <c r="Z385" s="15"/>
      <c r="AA385" s="15"/>
      <c r="AB385" s="15"/>
      <c r="AC385" s="15"/>
      <c r="AD385" s="15"/>
      <c r="AE385" s="15"/>
      <c r="AT385" s="295" t="s">
        <v>162</v>
      </c>
      <c r="AU385" s="295" t="s">
        <v>85</v>
      </c>
      <c r="AV385" s="15" t="s">
        <v>156</v>
      </c>
      <c r="AW385" s="15" t="s">
        <v>34</v>
      </c>
      <c r="AX385" s="15" t="s">
        <v>21</v>
      </c>
      <c r="AY385" s="295" t="s">
        <v>149</v>
      </c>
    </row>
    <row r="386" s="2" customFormat="1" ht="16.5" customHeight="1">
      <c r="A386" s="39"/>
      <c r="B386" s="40"/>
      <c r="C386" s="246" t="s">
        <v>487</v>
      </c>
      <c r="D386" s="246" t="s">
        <v>151</v>
      </c>
      <c r="E386" s="247" t="s">
        <v>488</v>
      </c>
      <c r="F386" s="248" t="s">
        <v>489</v>
      </c>
      <c r="G386" s="249" t="s">
        <v>169</v>
      </c>
      <c r="H386" s="250">
        <v>6.7619999999999996</v>
      </c>
      <c r="I386" s="251"/>
      <c r="J386" s="252">
        <f>ROUND(I386*H386,2)</f>
        <v>0</v>
      </c>
      <c r="K386" s="248" t="s">
        <v>155</v>
      </c>
      <c r="L386" s="45"/>
      <c r="M386" s="253" t="s">
        <v>1</v>
      </c>
      <c r="N386" s="254" t="s">
        <v>42</v>
      </c>
      <c r="O386" s="92"/>
      <c r="P386" s="255">
        <f>O386*H386</f>
        <v>0</v>
      </c>
      <c r="Q386" s="255">
        <v>0.12</v>
      </c>
      <c r="R386" s="255">
        <f>Q386*H386</f>
        <v>0.81143999999999994</v>
      </c>
      <c r="S386" s="255">
        <v>2.2000000000000002</v>
      </c>
      <c r="T386" s="256">
        <f>S386*H386</f>
        <v>14.8764</v>
      </c>
      <c r="U386" s="39"/>
      <c r="V386" s="39"/>
      <c r="W386" s="39"/>
      <c r="X386" s="39"/>
      <c r="Y386" s="39"/>
      <c r="Z386" s="39"/>
      <c r="AA386" s="39"/>
      <c r="AB386" s="39"/>
      <c r="AC386" s="39"/>
      <c r="AD386" s="39"/>
      <c r="AE386" s="39"/>
      <c r="AR386" s="257" t="s">
        <v>156</v>
      </c>
      <c r="AT386" s="257" t="s">
        <v>151</v>
      </c>
      <c r="AU386" s="257" t="s">
        <v>85</v>
      </c>
      <c r="AY386" s="18" t="s">
        <v>149</v>
      </c>
      <c r="BE386" s="258">
        <f>IF(N386="základní",J386,0)</f>
        <v>0</v>
      </c>
      <c r="BF386" s="258">
        <f>IF(N386="snížená",J386,0)</f>
        <v>0</v>
      </c>
      <c r="BG386" s="258">
        <f>IF(N386="zákl. přenesená",J386,0)</f>
        <v>0</v>
      </c>
      <c r="BH386" s="258">
        <f>IF(N386="sníž. přenesená",J386,0)</f>
        <v>0</v>
      </c>
      <c r="BI386" s="258">
        <f>IF(N386="nulová",J386,0)</f>
        <v>0</v>
      </c>
      <c r="BJ386" s="18" t="s">
        <v>21</v>
      </c>
      <c r="BK386" s="258">
        <f>ROUND(I386*H386,2)</f>
        <v>0</v>
      </c>
      <c r="BL386" s="18" t="s">
        <v>156</v>
      </c>
      <c r="BM386" s="257" t="s">
        <v>490</v>
      </c>
    </row>
    <row r="387" s="2" customFormat="1">
      <c r="A387" s="39"/>
      <c r="B387" s="40"/>
      <c r="C387" s="41"/>
      <c r="D387" s="259" t="s">
        <v>158</v>
      </c>
      <c r="E387" s="41"/>
      <c r="F387" s="260" t="s">
        <v>491</v>
      </c>
      <c r="G387" s="41"/>
      <c r="H387" s="41"/>
      <c r="I387" s="157"/>
      <c r="J387" s="41"/>
      <c r="K387" s="41"/>
      <c r="L387" s="45"/>
      <c r="M387" s="261"/>
      <c r="N387" s="262"/>
      <c r="O387" s="92"/>
      <c r="P387" s="92"/>
      <c r="Q387" s="92"/>
      <c r="R387" s="92"/>
      <c r="S387" s="92"/>
      <c r="T387" s="93"/>
      <c r="U387" s="39"/>
      <c r="V387" s="39"/>
      <c r="W387" s="39"/>
      <c r="X387" s="39"/>
      <c r="Y387" s="39"/>
      <c r="Z387" s="39"/>
      <c r="AA387" s="39"/>
      <c r="AB387" s="39"/>
      <c r="AC387" s="39"/>
      <c r="AD387" s="39"/>
      <c r="AE387" s="39"/>
      <c r="AT387" s="18" t="s">
        <v>158</v>
      </c>
      <c r="AU387" s="18" t="s">
        <v>85</v>
      </c>
    </row>
    <row r="388" s="2" customFormat="1">
      <c r="A388" s="39"/>
      <c r="B388" s="40"/>
      <c r="C388" s="41"/>
      <c r="D388" s="259" t="s">
        <v>160</v>
      </c>
      <c r="E388" s="41"/>
      <c r="F388" s="263" t="s">
        <v>484</v>
      </c>
      <c r="G388" s="41"/>
      <c r="H388" s="41"/>
      <c r="I388" s="157"/>
      <c r="J388" s="41"/>
      <c r="K388" s="41"/>
      <c r="L388" s="45"/>
      <c r="M388" s="261"/>
      <c r="N388" s="262"/>
      <c r="O388" s="92"/>
      <c r="P388" s="92"/>
      <c r="Q388" s="92"/>
      <c r="R388" s="92"/>
      <c r="S388" s="92"/>
      <c r="T388" s="93"/>
      <c r="U388" s="39"/>
      <c r="V388" s="39"/>
      <c r="W388" s="39"/>
      <c r="X388" s="39"/>
      <c r="Y388" s="39"/>
      <c r="Z388" s="39"/>
      <c r="AA388" s="39"/>
      <c r="AB388" s="39"/>
      <c r="AC388" s="39"/>
      <c r="AD388" s="39"/>
      <c r="AE388" s="39"/>
      <c r="AT388" s="18" t="s">
        <v>160</v>
      </c>
      <c r="AU388" s="18" t="s">
        <v>85</v>
      </c>
    </row>
    <row r="389" s="13" customFormat="1">
      <c r="A389" s="13"/>
      <c r="B389" s="264"/>
      <c r="C389" s="265"/>
      <c r="D389" s="259" t="s">
        <v>162</v>
      </c>
      <c r="E389" s="266" t="s">
        <v>1</v>
      </c>
      <c r="F389" s="267" t="s">
        <v>219</v>
      </c>
      <c r="G389" s="265"/>
      <c r="H389" s="266" t="s">
        <v>1</v>
      </c>
      <c r="I389" s="268"/>
      <c r="J389" s="265"/>
      <c r="K389" s="265"/>
      <c r="L389" s="269"/>
      <c r="M389" s="270"/>
      <c r="N389" s="271"/>
      <c r="O389" s="271"/>
      <c r="P389" s="271"/>
      <c r="Q389" s="271"/>
      <c r="R389" s="271"/>
      <c r="S389" s="271"/>
      <c r="T389" s="272"/>
      <c r="U389" s="13"/>
      <c r="V389" s="13"/>
      <c r="W389" s="13"/>
      <c r="X389" s="13"/>
      <c r="Y389" s="13"/>
      <c r="Z389" s="13"/>
      <c r="AA389" s="13"/>
      <c r="AB389" s="13"/>
      <c r="AC389" s="13"/>
      <c r="AD389" s="13"/>
      <c r="AE389" s="13"/>
      <c r="AT389" s="273" t="s">
        <v>162</v>
      </c>
      <c r="AU389" s="273" t="s">
        <v>85</v>
      </c>
      <c r="AV389" s="13" t="s">
        <v>21</v>
      </c>
      <c r="AW389" s="13" t="s">
        <v>34</v>
      </c>
      <c r="AX389" s="13" t="s">
        <v>77</v>
      </c>
      <c r="AY389" s="273" t="s">
        <v>149</v>
      </c>
    </row>
    <row r="390" s="14" customFormat="1">
      <c r="A390" s="14"/>
      <c r="B390" s="274"/>
      <c r="C390" s="275"/>
      <c r="D390" s="259" t="s">
        <v>162</v>
      </c>
      <c r="E390" s="276" t="s">
        <v>1</v>
      </c>
      <c r="F390" s="277" t="s">
        <v>492</v>
      </c>
      <c r="G390" s="275"/>
      <c r="H390" s="278">
        <v>6.7619999999999996</v>
      </c>
      <c r="I390" s="279"/>
      <c r="J390" s="275"/>
      <c r="K390" s="275"/>
      <c r="L390" s="280"/>
      <c r="M390" s="281"/>
      <c r="N390" s="282"/>
      <c r="O390" s="282"/>
      <c r="P390" s="282"/>
      <c r="Q390" s="282"/>
      <c r="R390" s="282"/>
      <c r="S390" s="282"/>
      <c r="T390" s="283"/>
      <c r="U390" s="14"/>
      <c r="V390" s="14"/>
      <c r="W390" s="14"/>
      <c r="X390" s="14"/>
      <c r="Y390" s="14"/>
      <c r="Z390" s="14"/>
      <c r="AA390" s="14"/>
      <c r="AB390" s="14"/>
      <c r="AC390" s="14"/>
      <c r="AD390" s="14"/>
      <c r="AE390" s="14"/>
      <c r="AT390" s="284" t="s">
        <v>162</v>
      </c>
      <c r="AU390" s="284" t="s">
        <v>85</v>
      </c>
      <c r="AV390" s="14" t="s">
        <v>85</v>
      </c>
      <c r="AW390" s="14" t="s">
        <v>34</v>
      </c>
      <c r="AX390" s="14" t="s">
        <v>21</v>
      </c>
      <c r="AY390" s="284" t="s">
        <v>149</v>
      </c>
    </row>
    <row r="391" s="2" customFormat="1" ht="16.5" customHeight="1">
      <c r="A391" s="39"/>
      <c r="B391" s="40"/>
      <c r="C391" s="246" t="s">
        <v>493</v>
      </c>
      <c r="D391" s="246" t="s">
        <v>151</v>
      </c>
      <c r="E391" s="247" t="s">
        <v>494</v>
      </c>
      <c r="F391" s="248" t="s">
        <v>495</v>
      </c>
      <c r="G391" s="249" t="s">
        <v>169</v>
      </c>
      <c r="H391" s="250">
        <v>10.909000000000001</v>
      </c>
      <c r="I391" s="251"/>
      <c r="J391" s="252">
        <f>ROUND(I391*H391,2)</f>
        <v>0</v>
      </c>
      <c r="K391" s="248" t="s">
        <v>155</v>
      </c>
      <c r="L391" s="45"/>
      <c r="M391" s="253" t="s">
        <v>1</v>
      </c>
      <c r="N391" s="254" t="s">
        <v>42</v>
      </c>
      <c r="O391" s="92"/>
      <c r="P391" s="255">
        <f>O391*H391</f>
        <v>0</v>
      </c>
      <c r="Q391" s="255">
        <v>0.121711072</v>
      </c>
      <c r="R391" s="255">
        <f>Q391*H391</f>
        <v>1.327746084448</v>
      </c>
      <c r="S391" s="255">
        <v>2.3999999999999999</v>
      </c>
      <c r="T391" s="256">
        <f>S391*H391</f>
        <v>26.1816</v>
      </c>
      <c r="U391" s="39"/>
      <c r="V391" s="39"/>
      <c r="W391" s="39"/>
      <c r="X391" s="39"/>
      <c r="Y391" s="39"/>
      <c r="Z391" s="39"/>
      <c r="AA391" s="39"/>
      <c r="AB391" s="39"/>
      <c r="AC391" s="39"/>
      <c r="AD391" s="39"/>
      <c r="AE391" s="39"/>
      <c r="AR391" s="257" t="s">
        <v>156</v>
      </c>
      <c r="AT391" s="257" t="s">
        <v>151</v>
      </c>
      <c r="AU391" s="257" t="s">
        <v>85</v>
      </c>
      <c r="AY391" s="18" t="s">
        <v>149</v>
      </c>
      <c r="BE391" s="258">
        <f>IF(N391="základní",J391,0)</f>
        <v>0</v>
      </c>
      <c r="BF391" s="258">
        <f>IF(N391="snížená",J391,0)</f>
        <v>0</v>
      </c>
      <c r="BG391" s="258">
        <f>IF(N391="zákl. přenesená",J391,0)</f>
        <v>0</v>
      </c>
      <c r="BH391" s="258">
        <f>IF(N391="sníž. přenesená",J391,0)</f>
        <v>0</v>
      </c>
      <c r="BI391" s="258">
        <f>IF(N391="nulová",J391,0)</f>
        <v>0</v>
      </c>
      <c r="BJ391" s="18" t="s">
        <v>21</v>
      </c>
      <c r="BK391" s="258">
        <f>ROUND(I391*H391,2)</f>
        <v>0</v>
      </c>
      <c r="BL391" s="18" t="s">
        <v>156</v>
      </c>
      <c r="BM391" s="257" t="s">
        <v>496</v>
      </c>
    </row>
    <row r="392" s="2" customFormat="1">
      <c r="A392" s="39"/>
      <c r="B392" s="40"/>
      <c r="C392" s="41"/>
      <c r="D392" s="259" t="s">
        <v>158</v>
      </c>
      <c r="E392" s="41"/>
      <c r="F392" s="260" t="s">
        <v>497</v>
      </c>
      <c r="G392" s="41"/>
      <c r="H392" s="41"/>
      <c r="I392" s="157"/>
      <c r="J392" s="41"/>
      <c r="K392" s="41"/>
      <c r="L392" s="45"/>
      <c r="M392" s="261"/>
      <c r="N392" s="262"/>
      <c r="O392" s="92"/>
      <c r="P392" s="92"/>
      <c r="Q392" s="92"/>
      <c r="R392" s="92"/>
      <c r="S392" s="92"/>
      <c r="T392" s="93"/>
      <c r="U392" s="39"/>
      <c r="V392" s="39"/>
      <c r="W392" s="39"/>
      <c r="X392" s="39"/>
      <c r="Y392" s="39"/>
      <c r="Z392" s="39"/>
      <c r="AA392" s="39"/>
      <c r="AB392" s="39"/>
      <c r="AC392" s="39"/>
      <c r="AD392" s="39"/>
      <c r="AE392" s="39"/>
      <c r="AT392" s="18" t="s">
        <v>158</v>
      </c>
      <c r="AU392" s="18" t="s">
        <v>85</v>
      </c>
    </row>
    <row r="393" s="2" customFormat="1">
      <c r="A393" s="39"/>
      <c r="B393" s="40"/>
      <c r="C393" s="41"/>
      <c r="D393" s="259" t="s">
        <v>160</v>
      </c>
      <c r="E393" s="41"/>
      <c r="F393" s="263" t="s">
        <v>484</v>
      </c>
      <c r="G393" s="41"/>
      <c r="H393" s="41"/>
      <c r="I393" s="157"/>
      <c r="J393" s="41"/>
      <c r="K393" s="41"/>
      <c r="L393" s="45"/>
      <c r="M393" s="261"/>
      <c r="N393" s="262"/>
      <c r="O393" s="92"/>
      <c r="P393" s="92"/>
      <c r="Q393" s="92"/>
      <c r="R393" s="92"/>
      <c r="S393" s="92"/>
      <c r="T393" s="93"/>
      <c r="U393" s="39"/>
      <c r="V393" s="39"/>
      <c r="W393" s="39"/>
      <c r="X393" s="39"/>
      <c r="Y393" s="39"/>
      <c r="Z393" s="39"/>
      <c r="AA393" s="39"/>
      <c r="AB393" s="39"/>
      <c r="AC393" s="39"/>
      <c r="AD393" s="39"/>
      <c r="AE393" s="39"/>
      <c r="AT393" s="18" t="s">
        <v>160</v>
      </c>
      <c r="AU393" s="18" t="s">
        <v>85</v>
      </c>
    </row>
    <row r="394" s="13" customFormat="1">
      <c r="A394" s="13"/>
      <c r="B394" s="264"/>
      <c r="C394" s="265"/>
      <c r="D394" s="259" t="s">
        <v>162</v>
      </c>
      <c r="E394" s="266" t="s">
        <v>1</v>
      </c>
      <c r="F394" s="267" t="s">
        <v>221</v>
      </c>
      <c r="G394" s="265"/>
      <c r="H394" s="266" t="s">
        <v>1</v>
      </c>
      <c r="I394" s="268"/>
      <c r="J394" s="265"/>
      <c r="K394" s="265"/>
      <c r="L394" s="269"/>
      <c r="M394" s="270"/>
      <c r="N394" s="271"/>
      <c r="O394" s="271"/>
      <c r="P394" s="271"/>
      <c r="Q394" s="271"/>
      <c r="R394" s="271"/>
      <c r="S394" s="271"/>
      <c r="T394" s="272"/>
      <c r="U394" s="13"/>
      <c r="V394" s="13"/>
      <c r="W394" s="13"/>
      <c r="X394" s="13"/>
      <c r="Y394" s="13"/>
      <c r="Z394" s="13"/>
      <c r="AA394" s="13"/>
      <c r="AB394" s="13"/>
      <c r="AC394" s="13"/>
      <c r="AD394" s="13"/>
      <c r="AE394" s="13"/>
      <c r="AT394" s="273" t="s">
        <v>162</v>
      </c>
      <c r="AU394" s="273" t="s">
        <v>85</v>
      </c>
      <c r="AV394" s="13" t="s">
        <v>21</v>
      </c>
      <c r="AW394" s="13" t="s">
        <v>34</v>
      </c>
      <c r="AX394" s="13" t="s">
        <v>77</v>
      </c>
      <c r="AY394" s="273" t="s">
        <v>149</v>
      </c>
    </row>
    <row r="395" s="14" customFormat="1">
      <c r="A395" s="14"/>
      <c r="B395" s="274"/>
      <c r="C395" s="275"/>
      <c r="D395" s="259" t="s">
        <v>162</v>
      </c>
      <c r="E395" s="276" t="s">
        <v>1</v>
      </c>
      <c r="F395" s="277" t="s">
        <v>498</v>
      </c>
      <c r="G395" s="275"/>
      <c r="H395" s="278">
        <v>2.5600000000000001</v>
      </c>
      <c r="I395" s="279"/>
      <c r="J395" s="275"/>
      <c r="K395" s="275"/>
      <c r="L395" s="280"/>
      <c r="M395" s="281"/>
      <c r="N395" s="282"/>
      <c r="O395" s="282"/>
      <c r="P395" s="282"/>
      <c r="Q395" s="282"/>
      <c r="R395" s="282"/>
      <c r="S395" s="282"/>
      <c r="T395" s="283"/>
      <c r="U395" s="14"/>
      <c r="V395" s="14"/>
      <c r="W395" s="14"/>
      <c r="X395" s="14"/>
      <c r="Y395" s="14"/>
      <c r="Z395" s="14"/>
      <c r="AA395" s="14"/>
      <c r="AB395" s="14"/>
      <c r="AC395" s="14"/>
      <c r="AD395" s="14"/>
      <c r="AE395" s="14"/>
      <c r="AT395" s="284" t="s">
        <v>162</v>
      </c>
      <c r="AU395" s="284" t="s">
        <v>85</v>
      </c>
      <c r="AV395" s="14" t="s">
        <v>85</v>
      </c>
      <c r="AW395" s="14" t="s">
        <v>34</v>
      </c>
      <c r="AX395" s="14" t="s">
        <v>77</v>
      </c>
      <c r="AY395" s="284" t="s">
        <v>149</v>
      </c>
    </row>
    <row r="396" s="13" customFormat="1">
      <c r="A396" s="13"/>
      <c r="B396" s="264"/>
      <c r="C396" s="265"/>
      <c r="D396" s="259" t="s">
        <v>162</v>
      </c>
      <c r="E396" s="266" t="s">
        <v>1</v>
      </c>
      <c r="F396" s="267" t="s">
        <v>223</v>
      </c>
      <c r="G396" s="265"/>
      <c r="H396" s="266" t="s">
        <v>1</v>
      </c>
      <c r="I396" s="268"/>
      <c r="J396" s="265"/>
      <c r="K396" s="265"/>
      <c r="L396" s="269"/>
      <c r="M396" s="270"/>
      <c r="N396" s="271"/>
      <c r="O396" s="271"/>
      <c r="P396" s="271"/>
      <c r="Q396" s="271"/>
      <c r="R396" s="271"/>
      <c r="S396" s="271"/>
      <c r="T396" s="272"/>
      <c r="U396" s="13"/>
      <c r="V396" s="13"/>
      <c r="W396" s="13"/>
      <c r="X396" s="13"/>
      <c r="Y396" s="13"/>
      <c r="Z396" s="13"/>
      <c r="AA396" s="13"/>
      <c r="AB396" s="13"/>
      <c r="AC396" s="13"/>
      <c r="AD396" s="13"/>
      <c r="AE396" s="13"/>
      <c r="AT396" s="273" t="s">
        <v>162</v>
      </c>
      <c r="AU396" s="273" t="s">
        <v>85</v>
      </c>
      <c r="AV396" s="13" t="s">
        <v>21</v>
      </c>
      <c r="AW396" s="13" t="s">
        <v>34</v>
      </c>
      <c r="AX396" s="13" t="s">
        <v>77</v>
      </c>
      <c r="AY396" s="273" t="s">
        <v>149</v>
      </c>
    </row>
    <row r="397" s="14" customFormat="1">
      <c r="A397" s="14"/>
      <c r="B397" s="274"/>
      <c r="C397" s="275"/>
      <c r="D397" s="259" t="s">
        <v>162</v>
      </c>
      <c r="E397" s="276" t="s">
        <v>1</v>
      </c>
      <c r="F397" s="277" t="s">
        <v>499</v>
      </c>
      <c r="G397" s="275"/>
      <c r="H397" s="278">
        <v>7.2000000000000002</v>
      </c>
      <c r="I397" s="279"/>
      <c r="J397" s="275"/>
      <c r="K397" s="275"/>
      <c r="L397" s="280"/>
      <c r="M397" s="281"/>
      <c r="N397" s="282"/>
      <c r="O397" s="282"/>
      <c r="P397" s="282"/>
      <c r="Q397" s="282"/>
      <c r="R397" s="282"/>
      <c r="S397" s="282"/>
      <c r="T397" s="283"/>
      <c r="U397" s="14"/>
      <c r="V397" s="14"/>
      <c r="W397" s="14"/>
      <c r="X397" s="14"/>
      <c r="Y397" s="14"/>
      <c r="Z397" s="14"/>
      <c r="AA397" s="14"/>
      <c r="AB397" s="14"/>
      <c r="AC397" s="14"/>
      <c r="AD397" s="14"/>
      <c r="AE397" s="14"/>
      <c r="AT397" s="284" t="s">
        <v>162</v>
      </c>
      <c r="AU397" s="284" t="s">
        <v>85</v>
      </c>
      <c r="AV397" s="14" t="s">
        <v>85</v>
      </c>
      <c r="AW397" s="14" t="s">
        <v>34</v>
      </c>
      <c r="AX397" s="14" t="s">
        <v>77</v>
      </c>
      <c r="AY397" s="284" t="s">
        <v>149</v>
      </c>
    </row>
    <row r="398" s="13" customFormat="1">
      <c r="A398" s="13"/>
      <c r="B398" s="264"/>
      <c r="C398" s="265"/>
      <c r="D398" s="259" t="s">
        <v>162</v>
      </c>
      <c r="E398" s="266" t="s">
        <v>1</v>
      </c>
      <c r="F398" s="267" t="s">
        <v>500</v>
      </c>
      <c r="G398" s="265"/>
      <c r="H398" s="266" t="s">
        <v>1</v>
      </c>
      <c r="I398" s="268"/>
      <c r="J398" s="265"/>
      <c r="K398" s="265"/>
      <c r="L398" s="269"/>
      <c r="M398" s="270"/>
      <c r="N398" s="271"/>
      <c r="O398" s="271"/>
      <c r="P398" s="271"/>
      <c r="Q398" s="271"/>
      <c r="R398" s="271"/>
      <c r="S398" s="271"/>
      <c r="T398" s="272"/>
      <c r="U398" s="13"/>
      <c r="V398" s="13"/>
      <c r="W398" s="13"/>
      <c r="X398" s="13"/>
      <c r="Y398" s="13"/>
      <c r="Z398" s="13"/>
      <c r="AA398" s="13"/>
      <c r="AB398" s="13"/>
      <c r="AC398" s="13"/>
      <c r="AD398" s="13"/>
      <c r="AE398" s="13"/>
      <c r="AT398" s="273" t="s">
        <v>162</v>
      </c>
      <c r="AU398" s="273" t="s">
        <v>85</v>
      </c>
      <c r="AV398" s="13" t="s">
        <v>21</v>
      </c>
      <c r="AW398" s="13" t="s">
        <v>34</v>
      </c>
      <c r="AX398" s="13" t="s">
        <v>77</v>
      </c>
      <c r="AY398" s="273" t="s">
        <v>149</v>
      </c>
    </row>
    <row r="399" s="14" customFormat="1">
      <c r="A399" s="14"/>
      <c r="B399" s="274"/>
      <c r="C399" s="275"/>
      <c r="D399" s="259" t="s">
        <v>162</v>
      </c>
      <c r="E399" s="276" t="s">
        <v>1</v>
      </c>
      <c r="F399" s="277" t="s">
        <v>501</v>
      </c>
      <c r="G399" s="275"/>
      <c r="H399" s="278">
        <v>0.874</v>
      </c>
      <c r="I399" s="279"/>
      <c r="J399" s="275"/>
      <c r="K399" s="275"/>
      <c r="L399" s="280"/>
      <c r="M399" s="281"/>
      <c r="N399" s="282"/>
      <c r="O399" s="282"/>
      <c r="P399" s="282"/>
      <c r="Q399" s="282"/>
      <c r="R399" s="282"/>
      <c r="S399" s="282"/>
      <c r="T399" s="283"/>
      <c r="U399" s="14"/>
      <c r="V399" s="14"/>
      <c r="W399" s="14"/>
      <c r="X399" s="14"/>
      <c r="Y399" s="14"/>
      <c r="Z399" s="14"/>
      <c r="AA399" s="14"/>
      <c r="AB399" s="14"/>
      <c r="AC399" s="14"/>
      <c r="AD399" s="14"/>
      <c r="AE399" s="14"/>
      <c r="AT399" s="284" t="s">
        <v>162</v>
      </c>
      <c r="AU399" s="284" t="s">
        <v>85</v>
      </c>
      <c r="AV399" s="14" t="s">
        <v>85</v>
      </c>
      <c r="AW399" s="14" t="s">
        <v>34</v>
      </c>
      <c r="AX399" s="14" t="s">
        <v>77</v>
      </c>
      <c r="AY399" s="284" t="s">
        <v>149</v>
      </c>
    </row>
    <row r="400" s="14" customFormat="1">
      <c r="A400" s="14"/>
      <c r="B400" s="274"/>
      <c r="C400" s="275"/>
      <c r="D400" s="259" t="s">
        <v>162</v>
      </c>
      <c r="E400" s="276" t="s">
        <v>1</v>
      </c>
      <c r="F400" s="277" t="s">
        <v>502</v>
      </c>
      <c r="G400" s="275"/>
      <c r="H400" s="278">
        <v>0.27500000000000002</v>
      </c>
      <c r="I400" s="279"/>
      <c r="J400" s="275"/>
      <c r="K400" s="275"/>
      <c r="L400" s="280"/>
      <c r="M400" s="281"/>
      <c r="N400" s="282"/>
      <c r="O400" s="282"/>
      <c r="P400" s="282"/>
      <c r="Q400" s="282"/>
      <c r="R400" s="282"/>
      <c r="S400" s="282"/>
      <c r="T400" s="283"/>
      <c r="U400" s="14"/>
      <c r="V400" s="14"/>
      <c r="W400" s="14"/>
      <c r="X400" s="14"/>
      <c r="Y400" s="14"/>
      <c r="Z400" s="14"/>
      <c r="AA400" s="14"/>
      <c r="AB400" s="14"/>
      <c r="AC400" s="14"/>
      <c r="AD400" s="14"/>
      <c r="AE400" s="14"/>
      <c r="AT400" s="284" t="s">
        <v>162</v>
      </c>
      <c r="AU400" s="284" t="s">
        <v>85</v>
      </c>
      <c r="AV400" s="14" t="s">
        <v>85</v>
      </c>
      <c r="AW400" s="14" t="s">
        <v>34</v>
      </c>
      <c r="AX400" s="14" t="s">
        <v>77</v>
      </c>
      <c r="AY400" s="284" t="s">
        <v>149</v>
      </c>
    </row>
    <row r="401" s="15" customFormat="1">
      <c r="A401" s="15"/>
      <c r="B401" s="285"/>
      <c r="C401" s="286"/>
      <c r="D401" s="259" t="s">
        <v>162</v>
      </c>
      <c r="E401" s="287" t="s">
        <v>1</v>
      </c>
      <c r="F401" s="288" t="s">
        <v>166</v>
      </c>
      <c r="G401" s="286"/>
      <c r="H401" s="289">
        <v>10.909000000000001</v>
      </c>
      <c r="I401" s="290"/>
      <c r="J401" s="286"/>
      <c r="K401" s="286"/>
      <c r="L401" s="291"/>
      <c r="M401" s="292"/>
      <c r="N401" s="293"/>
      <c r="O401" s="293"/>
      <c r="P401" s="293"/>
      <c r="Q401" s="293"/>
      <c r="R401" s="293"/>
      <c r="S401" s="293"/>
      <c r="T401" s="294"/>
      <c r="U401" s="15"/>
      <c r="V401" s="15"/>
      <c r="W401" s="15"/>
      <c r="X401" s="15"/>
      <c r="Y401" s="15"/>
      <c r="Z401" s="15"/>
      <c r="AA401" s="15"/>
      <c r="AB401" s="15"/>
      <c r="AC401" s="15"/>
      <c r="AD401" s="15"/>
      <c r="AE401" s="15"/>
      <c r="AT401" s="295" t="s">
        <v>162</v>
      </c>
      <c r="AU401" s="295" t="s">
        <v>85</v>
      </c>
      <c r="AV401" s="15" t="s">
        <v>156</v>
      </c>
      <c r="AW401" s="15" t="s">
        <v>34</v>
      </c>
      <c r="AX401" s="15" t="s">
        <v>21</v>
      </c>
      <c r="AY401" s="295" t="s">
        <v>149</v>
      </c>
    </row>
    <row r="402" s="12" customFormat="1" ht="22.8" customHeight="1">
      <c r="A402" s="12"/>
      <c r="B402" s="230"/>
      <c r="C402" s="231"/>
      <c r="D402" s="232" t="s">
        <v>76</v>
      </c>
      <c r="E402" s="244" t="s">
        <v>503</v>
      </c>
      <c r="F402" s="244" t="s">
        <v>504</v>
      </c>
      <c r="G402" s="231"/>
      <c r="H402" s="231"/>
      <c r="I402" s="234"/>
      <c r="J402" s="245">
        <f>BK402</f>
        <v>0</v>
      </c>
      <c r="K402" s="231"/>
      <c r="L402" s="236"/>
      <c r="M402" s="237"/>
      <c r="N402" s="238"/>
      <c r="O402" s="238"/>
      <c r="P402" s="239">
        <f>SUM(P403:P424)</f>
        <v>0</v>
      </c>
      <c r="Q402" s="238"/>
      <c r="R402" s="239">
        <f>SUM(R403:R424)</f>
        <v>0</v>
      </c>
      <c r="S402" s="238"/>
      <c r="T402" s="240">
        <f>SUM(T403:T424)</f>
        <v>0</v>
      </c>
      <c r="U402" s="12"/>
      <c r="V402" s="12"/>
      <c r="W402" s="12"/>
      <c r="X402" s="12"/>
      <c r="Y402" s="12"/>
      <c r="Z402" s="12"/>
      <c r="AA402" s="12"/>
      <c r="AB402" s="12"/>
      <c r="AC402" s="12"/>
      <c r="AD402" s="12"/>
      <c r="AE402" s="12"/>
      <c r="AR402" s="241" t="s">
        <v>21</v>
      </c>
      <c r="AT402" s="242" t="s">
        <v>76</v>
      </c>
      <c r="AU402" s="242" t="s">
        <v>21</v>
      </c>
      <c r="AY402" s="241" t="s">
        <v>149</v>
      </c>
      <c r="BK402" s="243">
        <f>SUM(BK403:BK424)</f>
        <v>0</v>
      </c>
    </row>
    <row r="403" s="2" customFormat="1" ht="33" customHeight="1">
      <c r="A403" s="39"/>
      <c r="B403" s="40"/>
      <c r="C403" s="246" t="s">
        <v>505</v>
      </c>
      <c r="D403" s="246" t="s">
        <v>151</v>
      </c>
      <c r="E403" s="247" t="s">
        <v>506</v>
      </c>
      <c r="F403" s="248" t="s">
        <v>507</v>
      </c>
      <c r="G403" s="249" t="s">
        <v>243</v>
      </c>
      <c r="H403" s="250">
        <v>14.875999999999999</v>
      </c>
      <c r="I403" s="251"/>
      <c r="J403" s="252">
        <f>ROUND(I403*H403,2)</f>
        <v>0</v>
      </c>
      <c r="K403" s="248" t="s">
        <v>155</v>
      </c>
      <c r="L403" s="45"/>
      <c r="M403" s="253" t="s">
        <v>1</v>
      </c>
      <c r="N403" s="254" t="s">
        <v>42</v>
      </c>
      <c r="O403" s="92"/>
      <c r="P403" s="255">
        <f>O403*H403</f>
        <v>0</v>
      </c>
      <c r="Q403" s="255">
        <v>0</v>
      </c>
      <c r="R403" s="255">
        <f>Q403*H403</f>
        <v>0</v>
      </c>
      <c r="S403" s="255">
        <v>0</v>
      </c>
      <c r="T403" s="256">
        <f>S403*H403</f>
        <v>0</v>
      </c>
      <c r="U403" s="39"/>
      <c r="V403" s="39"/>
      <c r="W403" s="39"/>
      <c r="X403" s="39"/>
      <c r="Y403" s="39"/>
      <c r="Z403" s="39"/>
      <c r="AA403" s="39"/>
      <c r="AB403" s="39"/>
      <c r="AC403" s="39"/>
      <c r="AD403" s="39"/>
      <c r="AE403" s="39"/>
      <c r="AR403" s="257" t="s">
        <v>156</v>
      </c>
      <c r="AT403" s="257" t="s">
        <v>151</v>
      </c>
      <c r="AU403" s="257" t="s">
        <v>85</v>
      </c>
      <c r="AY403" s="18" t="s">
        <v>149</v>
      </c>
      <c r="BE403" s="258">
        <f>IF(N403="základní",J403,0)</f>
        <v>0</v>
      </c>
      <c r="BF403" s="258">
        <f>IF(N403="snížená",J403,0)</f>
        <v>0</v>
      </c>
      <c r="BG403" s="258">
        <f>IF(N403="zákl. přenesená",J403,0)</f>
        <v>0</v>
      </c>
      <c r="BH403" s="258">
        <f>IF(N403="sníž. přenesená",J403,0)</f>
        <v>0</v>
      </c>
      <c r="BI403" s="258">
        <f>IF(N403="nulová",J403,0)</f>
        <v>0</v>
      </c>
      <c r="BJ403" s="18" t="s">
        <v>21</v>
      </c>
      <c r="BK403" s="258">
        <f>ROUND(I403*H403,2)</f>
        <v>0</v>
      </c>
      <c r="BL403" s="18" t="s">
        <v>156</v>
      </c>
      <c r="BM403" s="257" t="s">
        <v>508</v>
      </c>
    </row>
    <row r="404" s="2" customFormat="1">
      <c r="A404" s="39"/>
      <c r="B404" s="40"/>
      <c r="C404" s="41"/>
      <c r="D404" s="259" t="s">
        <v>158</v>
      </c>
      <c r="E404" s="41"/>
      <c r="F404" s="260" t="s">
        <v>509</v>
      </c>
      <c r="G404" s="41"/>
      <c r="H404" s="41"/>
      <c r="I404" s="157"/>
      <c r="J404" s="41"/>
      <c r="K404" s="41"/>
      <c r="L404" s="45"/>
      <c r="M404" s="261"/>
      <c r="N404" s="262"/>
      <c r="O404" s="92"/>
      <c r="P404" s="92"/>
      <c r="Q404" s="92"/>
      <c r="R404" s="92"/>
      <c r="S404" s="92"/>
      <c r="T404" s="93"/>
      <c r="U404" s="39"/>
      <c r="V404" s="39"/>
      <c r="W404" s="39"/>
      <c r="X404" s="39"/>
      <c r="Y404" s="39"/>
      <c r="Z404" s="39"/>
      <c r="AA404" s="39"/>
      <c r="AB404" s="39"/>
      <c r="AC404" s="39"/>
      <c r="AD404" s="39"/>
      <c r="AE404" s="39"/>
      <c r="AT404" s="18" t="s">
        <v>158</v>
      </c>
      <c r="AU404" s="18" t="s">
        <v>85</v>
      </c>
    </row>
    <row r="405" s="2" customFormat="1">
      <c r="A405" s="39"/>
      <c r="B405" s="40"/>
      <c r="C405" s="41"/>
      <c r="D405" s="259" t="s">
        <v>160</v>
      </c>
      <c r="E405" s="41"/>
      <c r="F405" s="263" t="s">
        <v>510</v>
      </c>
      <c r="G405" s="41"/>
      <c r="H405" s="41"/>
      <c r="I405" s="157"/>
      <c r="J405" s="41"/>
      <c r="K405" s="41"/>
      <c r="L405" s="45"/>
      <c r="M405" s="261"/>
      <c r="N405" s="262"/>
      <c r="O405" s="92"/>
      <c r="P405" s="92"/>
      <c r="Q405" s="92"/>
      <c r="R405" s="92"/>
      <c r="S405" s="92"/>
      <c r="T405" s="93"/>
      <c r="U405" s="39"/>
      <c r="V405" s="39"/>
      <c r="W405" s="39"/>
      <c r="X405" s="39"/>
      <c r="Y405" s="39"/>
      <c r="Z405" s="39"/>
      <c r="AA405" s="39"/>
      <c r="AB405" s="39"/>
      <c r="AC405" s="39"/>
      <c r="AD405" s="39"/>
      <c r="AE405" s="39"/>
      <c r="AT405" s="18" t="s">
        <v>160</v>
      </c>
      <c r="AU405" s="18" t="s">
        <v>85</v>
      </c>
    </row>
    <row r="406" s="2" customFormat="1" ht="33" customHeight="1">
      <c r="A406" s="39"/>
      <c r="B406" s="40"/>
      <c r="C406" s="246" t="s">
        <v>511</v>
      </c>
      <c r="D406" s="246" t="s">
        <v>151</v>
      </c>
      <c r="E406" s="247" t="s">
        <v>512</v>
      </c>
      <c r="F406" s="248" t="s">
        <v>513</v>
      </c>
      <c r="G406" s="249" t="s">
        <v>243</v>
      </c>
      <c r="H406" s="250">
        <v>26.181999999999999</v>
      </c>
      <c r="I406" s="251"/>
      <c r="J406" s="252">
        <f>ROUND(I406*H406,2)</f>
        <v>0</v>
      </c>
      <c r="K406" s="248" t="s">
        <v>155</v>
      </c>
      <c r="L406" s="45"/>
      <c r="M406" s="253" t="s">
        <v>1</v>
      </c>
      <c r="N406" s="254" t="s">
        <v>42</v>
      </c>
      <c r="O406" s="92"/>
      <c r="P406" s="255">
        <f>O406*H406</f>
        <v>0</v>
      </c>
      <c r="Q406" s="255">
        <v>0</v>
      </c>
      <c r="R406" s="255">
        <f>Q406*H406</f>
        <v>0</v>
      </c>
      <c r="S406" s="255">
        <v>0</v>
      </c>
      <c r="T406" s="256">
        <f>S406*H406</f>
        <v>0</v>
      </c>
      <c r="U406" s="39"/>
      <c r="V406" s="39"/>
      <c r="W406" s="39"/>
      <c r="X406" s="39"/>
      <c r="Y406" s="39"/>
      <c r="Z406" s="39"/>
      <c r="AA406" s="39"/>
      <c r="AB406" s="39"/>
      <c r="AC406" s="39"/>
      <c r="AD406" s="39"/>
      <c r="AE406" s="39"/>
      <c r="AR406" s="257" t="s">
        <v>156</v>
      </c>
      <c r="AT406" s="257" t="s">
        <v>151</v>
      </c>
      <c r="AU406" s="257" t="s">
        <v>85</v>
      </c>
      <c r="AY406" s="18" t="s">
        <v>149</v>
      </c>
      <c r="BE406" s="258">
        <f>IF(N406="základní",J406,0)</f>
        <v>0</v>
      </c>
      <c r="BF406" s="258">
        <f>IF(N406="snížená",J406,0)</f>
        <v>0</v>
      </c>
      <c r="BG406" s="258">
        <f>IF(N406="zákl. přenesená",J406,0)</f>
        <v>0</v>
      </c>
      <c r="BH406" s="258">
        <f>IF(N406="sníž. přenesená",J406,0)</f>
        <v>0</v>
      </c>
      <c r="BI406" s="258">
        <f>IF(N406="nulová",J406,0)</f>
        <v>0</v>
      </c>
      <c r="BJ406" s="18" t="s">
        <v>21</v>
      </c>
      <c r="BK406" s="258">
        <f>ROUND(I406*H406,2)</f>
        <v>0</v>
      </c>
      <c r="BL406" s="18" t="s">
        <v>156</v>
      </c>
      <c r="BM406" s="257" t="s">
        <v>514</v>
      </c>
    </row>
    <row r="407" s="2" customFormat="1">
      <c r="A407" s="39"/>
      <c r="B407" s="40"/>
      <c r="C407" s="41"/>
      <c r="D407" s="259" t="s">
        <v>158</v>
      </c>
      <c r="E407" s="41"/>
      <c r="F407" s="260" t="s">
        <v>515</v>
      </c>
      <c r="G407" s="41"/>
      <c r="H407" s="41"/>
      <c r="I407" s="157"/>
      <c r="J407" s="41"/>
      <c r="K407" s="41"/>
      <c r="L407" s="45"/>
      <c r="M407" s="261"/>
      <c r="N407" s="262"/>
      <c r="O407" s="92"/>
      <c r="P407" s="92"/>
      <c r="Q407" s="92"/>
      <c r="R407" s="92"/>
      <c r="S407" s="92"/>
      <c r="T407" s="93"/>
      <c r="U407" s="39"/>
      <c r="V407" s="39"/>
      <c r="W407" s="39"/>
      <c r="X407" s="39"/>
      <c r="Y407" s="39"/>
      <c r="Z407" s="39"/>
      <c r="AA407" s="39"/>
      <c r="AB407" s="39"/>
      <c r="AC407" s="39"/>
      <c r="AD407" s="39"/>
      <c r="AE407" s="39"/>
      <c r="AT407" s="18" t="s">
        <v>158</v>
      </c>
      <c r="AU407" s="18" t="s">
        <v>85</v>
      </c>
    </row>
    <row r="408" s="2" customFormat="1">
      <c r="A408" s="39"/>
      <c r="B408" s="40"/>
      <c r="C408" s="41"/>
      <c r="D408" s="259" t="s">
        <v>160</v>
      </c>
      <c r="E408" s="41"/>
      <c r="F408" s="263" t="s">
        <v>510</v>
      </c>
      <c r="G408" s="41"/>
      <c r="H408" s="41"/>
      <c r="I408" s="157"/>
      <c r="J408" s="41"/>
      <c r="K408" s="41"/>
      <c r="L408" s="45"/>
      <c r="M408" s="261"/>
      <c r="N408" s="262"/>
      <c r="O408" s="92"/>
      <c r="P408" s="92"/>
      <c r="Q408" s="92"/>
      <c r="R408" s="92"/>
      <c r="S408" s="92"/>
      <c r="T408" s="93"/>
      <c r="U408" s="39"/>
      <c r="V408" s="39"/>
      <c r="W408" s="39"/>
      <c r="X408" s="39"/>
      <c r="Y408" s="39"/>
      <c r="Z408" s="39"/>
      <c r="AA408" s="39"/>
      <c r="AB408" s="39"/>
      <c r="AC408" s="39"/>
      <c r="AD408" s="39"/>
      <c r="AE408" s="39"/>
      <c r="AT408" s="18" t="s">
        <v>160</v>
      </c>
      <c r="AU408" s="18" t="s">
        <v>85</v>
      </c>
    </row>
    <row r="409" s="2" customFormat="1" ht="33" customHeight="1">
      <c r="A409" s="39"/>
      <c r="B409" s="40"/>
      <c r="C409" s="246" t="s">
        <v>516</v>
      </c>
      <c r="D409" s="246" t="s">
        <v>151</v>
      </c>
      <c r="E409" s="247" t="s">
        <v>517</v>
      </c>
      <c r="F409" s="248" t="s">
        <v>276</v>
      </c>
      <c r="G409" s="249" t="s">
        <v>243</v>
      </c>
      <c r="H409" s="250">
        <v>59.414000000000001</v>
      </c>
      <c r="I409" s="251"/>
      <c r="J409" s="252">
        <f>ROUND(I409*H409,2)</f>
        <v>0</v>
      </c>
      <c r="K409" s="248" t="s">
        <v>155</v>
      </c>
      <c r="L409" s="45"/>
      <c r="M409" s="253" t="s">
        <v>1</v>
      </c>
      <c r="N409" s="254" t="s">
        <v>42</v>
      </c>
      <c r="O409" s="92"/>
      <c r="P409" s="255">
        <f>O409*H409</f>
        <v>0</v>
      </c>
      <c r="Q409" s="255">
        <v>0</v>
      </c>
      <c r="R409" s="255">
        <f>Q409*H409</f>
        <v>0</v>
      </c>
      <c r="S409" s="255">
        <v>0</v>
      </c>
      <c r="T409" s="256">
        <f>S409*H409</f>
        <v>0</v>
      </c>
      <c r="U409" s="39"/>
      <c r="V409" s="39"/>
      <c r="W409" s="39"/>
      <c r="X409" s="39"/>
      <c r="Y409" s="39"/>
      <c r="Z409" s="39"/>
      <c r="AA409" s="39"/>
      <c r="AB409" s="39"/>
      <c r="AC409" s="39"/>
      <c r="AD409" s="39"/>
      <c r="AE409" s="39"/>
      <c r="AR409" s="257" t="s">
        <v>156</v>
      </c>
      <c r="AT409" s="257" t="s">
        <v>151</v>
      </c>
      <c r="AU409" s="257" t="s">
        <v>85</v>
      </c>
      <c r="AY409" s="18" t="s">
        <v>149</v>
      </c>
      <c r="BE409" s="258">
        <f>IF(N409="základní",J409,0)</f>
        <v>0</v>
      </c>
      <c r="BF409" s="258">
        <f>IF(N409="snížená",J409,0)</f>
        <v>0</v>
      </c>
      <c r="BG409" s="258">
        <f>IF(N409="zákl. přenesená",J409,0)</f>
        <v>0</v>
      </c>
      <c r="BH409" s="258">
        <f>IF(N409="sníž. přenesená",J409,0)</f>
        <v>0</v>
      </c>
      <c r="BI409" s="258">
        <f>IF(N409="nulová",J409,0)</f>
        <v>0</v>
      </c>
      <c r="BJ409" s="18" t="s">
        <v>21</v>
      </c>
      <c r="BK409" s="258">
        <f>ROUND(I409*H409,2)</f>
        <v>0</v>
      </c>
      <c r="BL409" s="18" t="s">
        <v>156</v>
      </c>
      <c r="BM409" s="257" t="s">
        <v>518</v>
      </c>
    </row>
    <row r="410" s="2" customFormat="1">
      <c r="A410" s="39"/>
      <c r="B410" s="40"/>
      <c r="C410" s="41"/>
      <c r="D410" s="259" t="s">
        <v>158</v>
      </c>
      <c r="E410" s="41"/>
      <c r="F410" s="260" t="s">
        <v>276</v>
      </c>
      <c r="G410" s="41"/>
      <c r="H410" s="41"/>
      <c r="I410" s="157"/>
      <c r="J410" s="41"/>
      <c r="K410" s="41"/>
      <c r="L410" s="45"/>
      <c r="M410" s="261"/>
      <c r="N410" s="262"/>
      <c r="O410" s="92"/>
      <c r="P410" s="92"/>
      <c r="Q410" s="92"/>
      <c r="R410" s="92"/>
      <c r="S410" s="92"/>
      <c r="T410" s="93"/>
      <c r="U410" s="39"/>
      <c r="V410" s="39"/>
      <c r="W410" s="39"/>
      <c r="X410" s="39"/>
      <c r="Y410" s="39"/>
      <c r="Z410" s="39"/>
      <c r="AA410" s="39"/>
      <c r="AB410" s="39"/>
      <c r="AC410" s="39"/>
      <c r="AD410" s="39"/>
      <c r="AE410" s="39"/>
      <c r="AT410" s="18" t="s">
        <v>158</v>
      </c>
      <c r="AU410" s="18" t="s">
        <v>85</v>
      </c>
    </row>
    <row r="411" s="2" customFormat="1">
      <c r="A411" s="39"/>
      <c r="B411" s="40"/>
      <c r="C411" s="41"/>
      <c r="D411" s="259" t="s">
        <v>160</v>
      </c>
      <c r="E411" s="41"/>
      <c r="F411" s="263" t="s">
        <v>510</v>
      </c>
      <c r="G411" s="41"/>
      <c r="H411" s="41"/>
      <c r="I411" s="157"/>
      <c r="J411" s="41"/>
      <c r="K411" s="41"/>
      <c r="L411" s="45"/>
      <c r="M411" s="261"/>
      <c r="N411" s="262"/>
      <c r="O411" s="92"/>
      <c r="P411" s="92"/>
      <c r="Q411" s="92"/>
      <c r="R411" s="92"/>
      <c r="S411" s="92"/>
      <c r="T411" s="93"/>
      <c r="U411" s="39"/>
      <c r="V411" s="39"/>
      <c r="W411" s="39"/>
      <c r="X411" s="39"/>
      <c r="Y411" s="39"/>
      <c r="Z411" s="39"/>
      <c r="AA411" s="39"/>
      <c r="AB411" s="39"/>
      <c r="AC411" s="39"/>
      <c r="AD411" s="39"/>
      <c r="AE411" s="39"/>
      <c r="AT411" s="18" t="s">
        <v>160</v>
      </c>
      <c r="AU411" s="18" t="s">
        <v>85</v>
      </c>
    </row>
    <row r="412" s="14" customFormat="1">
      <c r="A412" s="14"/>
      <c r="B412" s="274"/>
      <c r="C412" s="275"/>
      <c r="D412" s="259" t="s">
        <v>162</v>
      </c>
      <c r="E412" s="276" t="s">
        <v>1</v>
      </c>
      <c r="F412" s="277" t="s">
        <v>519</v>
      </c>
      <c r="G412" s="275"/>
      <c r="H412" s="278">
        <v>59.414000000000001</v>
      </c>
      <c r="I412" s="279"/>
      <c r="J412" s="275"/>
      <c r="K412" s="275"/>
      <c r="L412" s="280"/>
      <c r="M412" s="281"/>
      <c r="N412" s="282"/>
      <c r="O412" s="282"/>
      <c r="P412" s="282"/>
      <c r="Q412" s="282"/>
      <c r="R412" s="282"/>
      <c r="S412" s="282"/>
      <c r="T412" s="283"/>
      <c r="U412" s="14"/>
      <c r="V412" s="14"/>
      <c r="W412" s="14"/>
      <c r="X412" s="14"/>
      <c r="Y412" s="14"/>
      <c r="Z412" s="14"/>
      <c r="AA412" s="14"/>
      <c r="AB412" s="14"/>
      <c r="AC412" s="14"/>
      <c r="AD412" s="14"/>
      <c r="AE412" s="14"/>
      <c r="AT412" s="284" t="s">
        <v>162</v>
      </c>
      <c r="AU412" s="284" t="s">
        <v>85</v>
      </c>
      <c r="AV412" s="14" t="s">
        <v>85</v>
      </c>
      <c r="AW412" s="14" t="s">
        <v>34</v>
      </c>
      <c r="AX412" s="14" t="s">
        <v>21</v>
      </c>
      <c r="AY412" s="284" t="s">
        <v>149</v>
      </c>
    </row>
    <row r="413" s="2" customFormat="1" ht="21.75" customHeight="1">
      <c r="A413" s="39"/>
      <c r="B413" s="40"/>
      <c r="C413" s="246" t="s">
        <v>520</v>
      </c>
      <c r="D413" s="246" t="s">
        <v>151</v>
      </c>
      <c r="E413" s="247" t="s">
        <v>521</v>
      </c>
      <c r="F413" s="248" t="s">
        <v>522</v>
      </c>
      <c r="G413" s="249" t="s">
        <v>243</v>
      </c>
      <c r="H413" s="250">
        <v>100.47199999999999</v>
      </c>
      <c r="I413" s="251"/>
      <c r="J413" s="252">
        <f>ROUND(I413*H413,2)</f>
        <v>0</v>
      </c>
      <c r="K413" s="248" t="s">
        <v>155</v>
      </c>
      <c r="L413" s="45"/>
      <c r="M413" s="253" t="s">
        <v>1</v>
      </c>
      <c r="N413" s="254" t="s">
        <v>42</v>
      </c>
      <c r="O413" s="92"/>
      <c r="P413" s="255">
        <f>O413*H413</f>
        <v>0</v>
      </c>
      <c r="Q413" s="255">
        <v>0</v>
      </c>
      <c r="R413" s="255">
        <f>Q413*H413</f>
        <v>0</v>
      </c>
      <c r="S413" s="255">
        <v>0</v>
      </c>
      <c r="T413" s="256">
        <f>S413*H413</f>
        <v>0</v>
      </c>
      <c r="U413" s="39"/>
      <c r="V413" s="39"/>
      <c r="W413" s="39"/>
      <c r="X413" s="39"/>
      <c r="Y413" s="39"/>
      <c r="Z413" s="39"/>
      <c r="AA413" s="39"/>
      <c r="AB413" s="39"/>
      <c r="AC413" s="39"/>
      <c r="AD413" s="39"/>
      <c r="AE413" s="39"/>
      <c r="AR413" s="257" t="s">
        <v>156</v>
      </c>
      <c r="AT413" s="257" t="s">
        <v>151</v>
      </c>
      <c r="AU413" s="257" t="s">
        <v>85</v>
      </c>
      <c r="AY413" s="18" t="s">
        <v>149</v>
      </c>
      <c r="BE413" s="258">
        <f>IF(N413="základní",J413,0)</f>
        <v>0</v>
      </c>
      <c r="BF413" s="258">
        <f>IF(N413="snížená",J413,0)</f>
        <v>0</v>
      </c>
      <c r="BG413" s="258">
        <f>IF(N413="zákl. přenesená",J413,0)</f>
        <v>0</v>
      </c>
      <c r="BH413" s="258">
        <f>IF(N413="sníž. přenesená",J413,0)</f>
        <v>0</v>
      </c>
      <c r="BI413" s="258">
        <f>IF(N413="nulová",J413,0)</f>
        <v>0</v>
      </c>
      <c r="BJ413" s="18" t="s">
        <v>21</v>
      </c>
      <c r="BK413" s="258">
        <f>ROUND(I413*H413,2)</f>
        <v>0</v>
      </c>
      <c r="BL413" s="18" t="s">
        <v>156</v>
      </c>
      <c r="BM413" s="257" t="s">
        <v>523</v>
      </c>
    </row>
    <row r="414" s="2" customFormat="1">
      <c r="A414" s="39"/>
      <c r="B414" s="40"/>
      <c r="C414" s="41"/>
      <c r="D414" s="259" t="s">
        <v>158</v>
      </c>
      <c r="E414" s="41"/>
      <c r="F414" s="260" t="s">
        <v>524</v>
      </c>
      <c r="G414" s="41"/>
      <c r="H414" s="41"/>
      <c r="I414" s="157"/>
      <c r="J414" s="41"/>
      <c r="K414" s="41"/>
      <c r="L414" s="45"/>
      <c r="M414" s="261"/>
      <c r="N414" s="262"/>
      <c r="O414" s="92"/>
      <c r="P414" s="92"/>
      <c r="Q414" s="92"/>
      <c r="R414" s="92"/>
      <c r="S414" s="92"/>
      <c r="T414" s="93"/>
      <c r="U414" s="39"/>
      <c r="V414" s="39"/>
      <c r="W414" s="39"/>
      <c r="X414" s="39"/>
      <c r="Y414" s="39"/>
      <c r="Z414" s="39"/>
      <c r="AA414" s="39"/>
      <c r="AB414" s="39"/>
      <c r="AC414" s="39"/>
      <c r="AD414" s="39"/>
      <c r="AE414" s="39"/>
      <c r="AT414" s="18" t="s">
        <v>158</v>
      </c>
      <c r="AU414" s="18" t="s">
        <v>85</v>
      </c>
    </row>
    <row r="415" s="2" customFormat="1">
      <c r="A415" s="39"/>
      <c r="B415" s="40"/>
      <c r="C415" s="41"/>
      <c r="D415" s="259" t="s">
        <v>160</v>
      </c>
      <c r="E415" s="41"/>
      <c r="F415" s="263" t="s">
        <v>525</v>
      </c>
      <c r="G415" s="41"/>
      <c r="H415" s="41"/>
      <c r="I415" s="157"/>
      <c r="J415" s="41"/>
      <c r="K415" s="41"/>
      <c r="L415" s="45"/>
      <c r="M415" s="261"/>
      <c r="N415" s="262"/>
      <c r="O415" s="92"/>
      <c r="P415" s="92"/>
      <c r="Q415" s="92"/>
      <c r="R415" s="92"/>
      <c r="S415" s="92"/>
      <c r="T415" s="93"/>
      <c r="U415" s="39"/>
      <c r="V415" s="39"/>
      <c r="W415" s="39"/>
      <c r="X415" s="39"/>
      <c r="Y415" s="39"/>
      <c r="Z415" s="39"/>
      <c r="AA415" s="39"/>
      <c r="AB415" s="39"/>
      <c r="AC415" s="39"/>
      <c r="AD415" s="39"/>
      <c r="AE415" s="39"/>
      <c r="AT415" s="18" t="s">
        <v>160</v>
      </c>
      <c r="AU415" s="18" t="s">
        <v>85</v>
      </c>
    </row>
    <row r="416" s="2" customFormat="1" ht="16.5" customHeight="1">
      <c r="A416" s="39"/>
      <c r="B416" s="40"/>
      <c r="C416" s="246" t="s">
        <v>526</v>
      </c>
      <c r="D416" s="246" t="s">
        <v>151</v>
      </c>
      <c r="E416" s="247" t="s">
        <v>527</v>
      </c>
      <c r="F416" s="248" t="s">
        <v>528</v>
      </c>
      <c r="G416" s="249" t="s">
        <v>243</v>
      </c>
      <c r="H416" s="250">
        <v>1406.608</v>
      </c>
      <c r="I416" s="251"/>
      <c r="J416" s="252">
        <f>ROUND(I416*H416,2)</f>
        <v>0</v>
      </c>
      <c r="K416" s="248" t="s">
        <v>155</v>
      </c>
      <c r="L416" s="45"/>
      <c r="M416" s="253" t="s">
        <v>1</v>
      </c>
      <c r="N416" s="254" t="s">
        <v>42</v>
      </c>
      <c r="O416" s="92"/>
      <c r="P416" s="255">
        <f>O416*H416</f>
        <v>0</v>
      </c>
      <c r="Q416" s="255">
        <v>0</v>
      </c>
      <c r="R416" s="255">
        <f>Q416*H416</f>
        <v>0</v>
      </c>
      <c r="S416" s="255">
        <v>0</v>
      </c>
      <c r="T416" s="256">
        <f>S416*H416</f>
        <v>0</v>
      </c>
      <c r="U416" s="39"/>
      <c r="V416" s="39"/>
      <c r="W416" s="39"/>
      <c r="X416" s="39"/>
      <c r="Y416" s="39"/>
      <c r="Z416" s="39"/>
      <c r="AA416" s="39"/>
      <c r="AB416" s="39"/>
      <c r="AC416" s="39"/>
      <c r="AD416" s="39"/>
      <c r="AE416" s="39"/>
      <c r="AR416" s="257" t="s">
        <v>156</v>
      </c>
      <c r="AT416" s="257" t="s">
        <v>151</v>
      </c>
      <c r="AU416" s="257" t="s">
        <v>85</v>
      </c>
      <c r="AY416" s="18" t="s">
        <v>149</v>
      </c>
      <c r="BE416" s="258">
        <f>IF(N416="základní",J416,0)</f>
        <v>0</v>
      </c>
      <c r="BF416" s="258">
        <f>IF(N416="snížená",J416,0)</f>
        <v>0</v>
      </c>
      <c r="BG416" s="258">
        <f>IF(N416="zákl. přenesená",J416,0)</f>
        <v>0</v>
      </c>
      <c r="BH416" s="258">
        <f>IF(N416="sníž. přenesená",J416,0)</f>
        <v>0</v>
      </c>
      <c r="BI416" s="258">
        <f>IF(N416="nulová",J416,0)</f>
        <v>0</v>
      </c>
      <c r="BJ416" s="18" t="s">
        <v>21</v>
      </c>
      <c r="BK416" s="258">
        <f>ROUND(I416*H416,2)</f>
        <v>0</v>
      </c>
      <c r="BL416" s="18" t="s">
        <v>156</v>
      </c>
      <c r="BM416" s="257" t="s">
        <v>529</v>
      </c>
    </row>
    <row r="417" s="2" customFormat="1">
      <c r="A417" s="39"/>
      <c r="B417" s="40"/>
      <c r="C417" s="41"/>
      <c r="D417" s="259" t="s">
        <v>158</v>
      </c>
      <c r="E417" s="41"/>
      <c r="F417" s="260" t="s">
        <v>530</v>
      </c>
      <c r="G417" s="41"/>
      <c r="H417" s="41"/>
      <c r="I417" s="157"/>
      <c r="J417" s="41"/>
      <c r="K417" s="41"/>
      <c r="L417" s="45"/>
      <c r="M417" s="261"/>
      <c r="N417" s="262"/>
      <c r="O417" s="92"/>
      <c r="P417" s="92"/>
      <c r="Q417" s="92"/>
      <c r="R417" s="92"/>
      <c r="S417" s="92"/>
      <c r="T417" s="93"/>
      <c r="U417" s="39"/>
      <c r="V417" s="39"/>
      <c r="W417" s="39"/>
      <c r="X417" s="39"/>
      <c r="Y417" s="39"/>
      <c r="Z417" s="39"/>
      <c r="AA417" s="39"/>
      <c r="AB417" s="39"/>
      <c r="AC417" s="39"/>
      <c r="AD417" s="39"/>
      <c r="AE417" s="39"/>
      <c r="AT417" s="18" t="s">
        <v>158</v>
      </c>
      <c r="AU417" s="18" t="s">
        <v>85</v>
      </c>
    </row>
    <row r="418" s="2" customFormat="1">
      <c r="A418" s="39"/>
      <c r="B418" s="40"/>
      <c r="C418" s="41"/>
      <c r="D418" s="259" t="s">
        <v>160</v>
      </c>
      <c r="E418" s="41"/>
      <c r="F418" s="263" t="s">
        <v>525</v>
      </c>
      <c r="G418" s="41"/>
      <c r="H418" s="41"/>
      <c r="I418" s="157"/>
      <c r="J418" s="41"/>
      <c r="K418" s="41"/>
      <c r="L418" s="45"/>
      <c r="M418" s="261"/>
      <c r="N418" s="262"/>
      <c r="O418" s="92"/>
      <c r="P418" s="92"/>
      <c r="Q418" s="92"/>
      <c r="R418" s="92"/>
      <c r="S418" s="92"/>
      <c r="T418" s="93"/>
      <c r="U418" s="39"/>
      <c r="V418" s="39"/>
      <c r="W418" s="39"/>
      <c r="X418" s="39"/>
      <c r="Y418" s="39"/>
      <c r="Z418" s="39"/>
      <c r="AA418" s="39"/>
      <c r="AB418" s="39"/>
      <c r="AC418" s="39"/>
      <c r="AD418" s="39"/>
      <c r="AE418" s="39"/>
      <c r="AT418" s="18" t="s">
        <v>160</v>
      </c>
      <c r="AU418" s="18" t="s">
        <v>85</v>
      </c>
    </row>
    <row r="419" s="2" customFormat="1">
      <c r="A419" s="39"/>
      <c r="B419" s="40"/>
      <c r="C419" s="41"/>
      <c r="D419" s="259" t="s">
        <v>180</v>
      </c>
      <c r="E419" s="41"/>
      <c r="F419" s="263" t="s">
        <v>262</v>
      </c>
      <c r="G419" s="41"/>
      <c r="H419" s="41"/>
      <c r="I419" s="157"/>
      <c r="J419" s="41"/>
      <c r="K419" s="41"/>
      <c r="L419" s="45"/>
      <c r="M419" s="261"/>
      <c r="N419" s="262"/>
      <c r="O419" s="92"/>
      <c r="P419" s="92"/>
      <c r="Q419" s="92"/>
      <c r="R419" s="92"/>
      <c r="S419" s="92"/>
      <c r="T419" s="93"/>
      <c r="U419" s="39"/>
      <c r="V419" s="39"/>
      <c r="W419" s="39"/>
      <c r="X419" s="39"/>
      <c r="Y419" s="39"/>
      <c r="Z419" s="39"/>
      <c r="AA419" s="39"/>
      <c r="AB419" s="39"/>
      <c r="AC419" s="39"/>
      <c r="AD419" s="39"/>
      <c r="AE419" s="39"/>
      <c r="AT419" s="18" t="s">
        <v>180</v>
      </c>
      <c r="AU419" s="18" t="s">
        <v>85</v>
      </c>
    </row>
    <row r="420" s="14" customFormat="1">
      <c r="A420" s="14"/>
      <c r="B420" s="274"/>
      <c r="C420" s="275"/>
      <c r="D420" s="259" t="s">
        <v>162</v>
      </c>
      <c r="E420" s="276" t="s">
        <v>1</v>
      </c>
      <c r="F420" s="277" t="s">
        <v>531</v>
      </c>
      <c r="G420" s="275"/>
      <c r="H420" s="278">
        <v>1406.608</v>
      </c>
      <c r="I420" s="279"/>
      <c r="J420" s="275"/>
      <c r="K420" s="275"/>
      <c r="L420" s="280"/>
      <c r="M420" s="281"/>
      <c r="N420" s="282"/>
      <c r="O420" s="282"/>
      <c r="P420" s="282"/>
      <c r="Q420" s="282"/>
      <c r="R420" s="282"/>
      <c r="S420" s="282"/>
      <c r="T420" s="283"/>
      <c r="U420" s="14"/>
      <c r="V420" s="14"/>
      <c r="W420" s="14"/>
      <c r="X420" s="14"/>
      <c r="Y420" s="14"/>
      <c r="Z420" s="14"/>
      <c r="AA420" s="14"/>
      <c r="AB420" s="14"/>
      <c r="AC420" s="14"/>
      <c r="AD420" s="14"/>
      <c r="AE420" s="14"/>
      <c r="AT420" s="284" t="s">
        <v>162</v>
      </c>
      <c r="AU420" s="284" t="s">
        <v>85</v>
      </c>
      <c r="AV420" s="14" t="s">
        <v>85</v>
      </c>
      <c r="AW420" s="14" t="s">
        <v>34</v>
      </c>
      <c r="AX420" s="14" t="s">
        <v>21</v>
      </c>
      <c r="AY420" s="284" t="s">
        <v>149</v>
      </c>
    </row>
    <row r="421" s="2" customFormat="1" ht="21.75" customHeight="1">
      <c r="A421" s="39"/>
      <c r="B421" s="40"/>
      <c r="C421" s="246" t="s">
        <v>532</v>
      </c>
      <c r="D421" s="246" t="s">
        <v>151</v>
      </c>
      <c r="E421" s="247" t="s">
        <v>533</v>
      </c>
      <c r="F421" s="248" t="s">
        <v>534</v>
      </c>
      <c r="G421" s="249" t="s">
        <v>243</v>
      </c>
      <c r="H421" s="250">
        <v>200.94399999999999</v>
      </c>
      <c r="I421" s="251"/>
      <c r="J421" s="252">
        <f>ROUND(I421*H421,2)</f>
        <v>0</v>
      </c>
      <c r="K421" s="248" t="s">
        <v>155</v>
      </c>
      <c r="L421" s="45"/>
      <c r="M421" s="253" t="s">
        <v>1</v>
      </c>
      <c r="N421" s="254" t="s">
        <v>42</v>
      </c>
      <c r="O421" s="92"/>
      <c r="P421" s="255">
        <f>O421*H421</f>
        <v>0</v>
      </c>
      <c r="Q421" s="255">
        <v>0</v>
      </c>
      <c r="R421" s="255">
        <f>Q421*H421</f>
        <v>0</v>
      </c>
      <c r="S421" s="255">
        <v>0</v>
      </c>
      <c r="T421" s="256">
        <f>S421*H421</f>
        <v>0</v>
      </c>
      <c r="U421" s="39"/>
      <c r="V421" s="39"/>
      <c r="W421" s="39"/>
      <c r="X421" s="39"/>
      <c r="Y421" s="39"/>
      <c r="Z421" s="39"/>
      <c r="AA421" s="39"/>
      <c r="AB421" s="39"/>
      <c r="AC421" s="39"/>
      <c r="AD421" s="39"/>
      <c r="AE421" s="39"/>
      <c r="AR421" s="257" t="s">
        <v>156</v>
      </c>
      <c r="AT421" s="257" t="s">
        <v>151</v>
      </c>
      <c r="AU421" s="257" t="s">
        <v>85</v>
      </c>
      <c r="AY421" s="18" t="s">
        <v>149</v>
      </c>
      <c r="BE421" s="258">
        <f>IF(N421="základní",J421,0)</f>
        <v>0</v>
      </c>
      <c r="BF421" s="258">
        <f>IF(N421="snížená",J421,0)</f>
        <v>0</v>
      </c>
      <c r="BG421" s="258">
        <f>IF(N421="zákl. přenesená",J421,0)</f>
        <v>0</v>
      </c>
      <c r="BH421" s="258">
        <f>IF(N421="sníž. přenesená",J421,0)</f>
        <v>0</v>
      </c>
      <c r="BI421" s="258">
        <f>IF(N421="nulová",J421,0)</f>
        <v>0</v>
      </c>
      <c r="BJ421" s="18" t="s">
        <v>21</v>
      </c>
      <c r="BK421" s="258">
        <f>ROUND(I421*H421,2)</f>
        <v>0</v>
      </c>
      <c r="BL421" s="18" t="s">
        <v>156</v>
      </c>
      <c r="BM421" s="257" t="s">
        <v>535</v>
      </c>
    </row>
    <row r="422" s="2" customFormat="1">
      <c r="A422" s="39"/>
      <c r="B422" s="40"/>
      <c r="C422" s="41"/>
      <c r="D422" s="259" t="s">
        <v>158</v>
      </c>
      <c r="E422" s="41"/>
      <c r="F422" s="260" t="s">
        <v>536</v>
      </c>
      <c r="G422" s="41"/>
      <c r="H422" s="41"/>
      <c r="I422" s="157"/>
      <c r="J422" s="41"/>
      <c r="K422" s="41"/>
      <c r="L422" s="45"/>
      <c r="M422" s="261"/>
      <c r="N422" s="262"/>
      <c r="O422" s="92"/>
      <c r="P422" s="92"/>
      <c r="Q422" s="92"/>
      <c r="R422" s="92"/>
      <c r="S422" s="92"/>
      <c r="T422" s="93"/>
      <c r="U422" s="39"/>
      <c r="V422" s="39"/>
      <c r="W422" s="39"/>
      <c r="X422" s="39"/>
      <c r="Y422" s="39"/>
      <c r="Z422" s="39"/>
      <c r="AA422" s="39"/>
      <c r="AB422" s="39"/>
      <c r="AC422" s="39"/>
      <c r="AD422" s="39"/>
      <c r="AE422" s="39"/>
      <c r="AT422" s="18" t="s">
        <v>158</v>
      </c>
      <c r="AU422" s="18" t="s">
        <v>85</v>
      </c>
    </row>
    <row r="423" s="13" customFormat="1">
      <c r="A423" s="13"/>
      <c r="B423" s="264"/>
      <c r="C423" s="265"/>
      <c r="D423" s="259" t="s">
        <v>162</v>
      </c>
      <c r="E423" s="266" t="s">
        <v>1</v>
      </c>
      <c r="F423" s="267" t="s">
        <v>537</v>
      </c>
      <c r="G423" s="265"/>
      <c r="H423" s="266" t="s">
        <v>1</v>
      </c>
      <c r="I423" s="268"/>
      <c r="J423" s="265"/>
      <c r="K423" s="265"/>
      <c r="L423" s="269"/>
      <c r="M423" s="270"/>
      <c r="N423" s="271"/>
      <c r="O423" s="271"/>
      <c r="P423" s="271"/>
      <c r="Q423" s="271"/>
      <c r="R423" s="271"/>
      <c r="S423" s="271"/>
      <c r="T423" s="272"/>
      <c r="U423" s="13"/>
      <c r="V423" s="13"/>
      <c r="W423" s="13"/>
      <c r="X423" s="13"/>
      <c r="Y423" s="13"/>
      <c r="Z423" s="13"/>
      <c r="AA423" s="13"/>
      <c r="AB423" s="13"/>
      <c r="AC423" s="13"/>
      <c r="AD423" s="13"/>
      <c r="AE423" s="13"/>
      <c r="AT423" s="273" t="s">
        <v>162</v>
      </c>
      <c r="AU423" s="273" t="s">
        <v>85</v>
      </c>
      <c r="AV423" s="13" t="s">
        <v>21</v>
      </c>
      <c r="AW423" s="13" t="s">
        <v>34</v>
      </c>
      <c r="AX423" s="13" t="s">
        <v>77</v>
      </c>
      <c r="AY423" s="273" t="s">
        <v>149</v>
      </c>
    </row>
    <row r="424" s="14" customFormat="1">
      <c r="A424" s="14"/>
      <c r="B424" s="274"/>
      <c r="C424" s="275"/>
      <c r="D424" s="259" t="s">
        <v>162</v>
      </c>
      <c r="E424" s="276" t="s">
        <v>1</v>
      </c>
      <c r="F424" s="277" t="s">
        <v>538</v>
      </c>
      <c r="G424" s="275"/>
      <c r="H424" s="278">
        <v>200.94399999999999</v>
      </c>
      <c r="I424" s="279"/>
      <c r="J424" s="275"/>
      <c r="K424" s="275"/>
      <c r="L424" s="280"/>
      <c r="M424" s="281"/>
      <c r="N424" s="282"/>
      <c r="O424" s="282"/>
      <c r="P424" s="282"/>
      <c r="Q424" s="282"/>
      <c r="R424" s="282"/>
      <c r="S424" s="282"/>
      <c r="T424" s="283"/>
      <c r="U424" s="14"/>
      <c r="V424" s="14"/>
      <c r="W424" s="14"/>
      <c r="X424" s="14"/>
      <c r="Y424" s="14"/>
      <c r="Z424" s="14"/>
      <c r="AA424" s="14"/>
      <c r="AB424" s="14"/>
      <c r="AC424" s="14"/>
      <c r="AD424" s="14"/>
      <c r="AE424" s="14"/>
      <c r="AT424" s="284" t="s">
        <v>162</v>
      </c>
      <c r="AU424" s="284" t="s">
        <v>85</v>
      </c>
      <c r="AV424" s="14" t="s">
        <v>85</v>
      </c>
      <c r="AW424" s="14" t="s">
        <v>34</v>
      </c>
      <c r="AX424" s="14" t="s">
        <v>21</v>
      </c>
      <c r="AY424" s="284" t="s">
        <v>149</v>
      </c>
    </row>
    <row r="425" s="12" customFormat="1" ht="22.8" customHeight="1">
      <c r="A425" s="12"/>
      <c r="B425" s="230"/>
      <c r="C425" s="231"/>
      <c r="D425" s="232" t="s">
        <v>76</v>
      </c>
      <c r="E425" s="244" t="s">
        <v>539</v>
      </c>
      <c r="F425" s="244" t="s">
        <v>540</v>
      </c>
      <c r="G425" s="231"/>
      <c r="H425" s="231"/>
      <c r="I425" s="234"/>
      <c r="J425" s="245">
        <f>BK425</f>
        <v>0</v>
      </c>
      <c r="K425" s="231"/>
      <c r="L425" s="236"/>
      <c r="M425" s="237"/>
      <c r="N425" s="238"/>
      <c r="O425" s="238"/>
      <c r="P425" s="239">
        <f>SUM(P426:P432)</f>
        <v>0</v>
      </c>
      <c r="Q425" s="238"/>
      <c r="R425" s="239">
        <f>SUM(R426:R432)</f>
        <v>0</v>
      </c>
      <c r="S425" s="238"/>
      <c r="T425" s="240">
        <f>SUM(T426:T432)</f>
        <v>0</v>
      </c>
      <c r="U425" s="12"/>
      <c r="V425" s="12"/>
      <c r="W425" s="12"/>
      <c r="X425" s="12"/>
      <c r="Y425" s="12"/>
      <c r="Z425" s="12"/>
      <c r="AA425" s="12"/>
      <c r="AB425" s="12"/>
      <c r="AC425" s="12"/>
      <c r="AD425" s="12"/>
      <c r="AE425" s="12"/>
      <c r="AR425" s="241" t="s">
        <v>21</v>
      </c>
      <c r="AT425" s="242" t="s">
        <v>76</v>
      </c>
      <c r="AU425" s="242" t="s">
        <v>21</v>
      </c>
      <c r="AY425" s="241" t="s">
        <v>149</v>
      </c>
      <c r="BK425" s="243">
        <f>SUM(BK426:BK432)</f>
        <v>0</v>
      </c>
    </row>
    <row r="426" s="2" customFormat="1" ht="21.75" customHeight="1">
      <c r="A426" s="39"/>
      <c r="B426" s="40"/>
      <c r="C426" s="246" t="s">
        <v>541</v>
      </c>
      <c r="D426" s="246" t="s">
        <v>151</v>
      </c>
      <c r="E426" s="247" t="s">
        <v>542</v>
      </c>
      <c r="F426" s="248" t="s">
        <v>543</v>
      </c>
      <c r="G426" s="249" t="s">
        <v>243</v>
      </c>
      <c r="H426" s="250">
        <v>264.26600000000002</v>
      </c>
      <c r="I426" s="251"/>
      <c r="J426" s="252">
        <f>ROUND(I426*H426,2)</f>
        <v>0</v>
      </c>
      <c r="K426" s="248" t="s">
        <v>155</v>
      </c>
      <c r="L426" s="45"/>
      <c r="M426" s="253" t="s">
        <v>1</v>
      </c>
      <c r="N426" s="254" t="s">
        <v>42</v>
      </c>
      <c r="O426" s="92"/>
      <c r="P426" s="255">
        <f>O426*H426</f>
        <v>0</v>
      </c>
      <c r="Q426" s="255">
        <v>0</v>
      </c>
      <c r="R426" s="255">
        <f>Q426*H426</f>
        <v>0</v>
      </c>
      <c r="S426" s="255">
        <v>0</v>
      </c>
      <c r="T426" s="256">
        <f>S426*H426</f>
        <v>0</v>
      </c>
      <c r="U426" s="39"/>
      <c r="V426" s="39"/>
      <c r="W426" s="39"/>
      <c r="X426" s="39"/>
      <c r="Y426" s="39"/>
      <c r="Z426" s="39"/>
      <c r="AA426" s="39"/>
      <c r="AB426" s="39"/>
      <c r="AC426" s="39"/>
      <c r="AD426" s="39"/>
      <c r="AE426" s="39"/>
      <c r="AR426" s="257" t="s">
        <v>156</v>
      </c>
      <c r="AT426" s="257" t="s">
        <v>151</v>
      </c>
      <c r="AU426" s="257" t="s">
        <v>85</v>
      </c>
      <c r="AY426" s="18" t="s">
        <v>149</v>
      </c>
      <c r="BE426" s="258">
        <f>IF(N426="základní",J426,0)</f>
        <v>0</v>
      </c>
      <c r="BF426" s="258">
        <f>IF(N426="snížená",J426,0)</f>
        <v>0</v>
      </c>
      <c r="BG426" s="258">
        <f>IF(N426="zákl. přenesená",J426,0)</f>
        <v>0</v>
      </c>
      <c r="BH426" s="258">
        <f>IF(N426="sníž. přenesená",J426,0)</f>
        <v>0</v>
      </c>
      <c r="BI426" s="258">
        <f>IF(N426="nulová",J426,0)</f>
        <v>0</v>
      </c>
      <c r="BJ426" s="18" t="s">
        <v>21</v>
      </c>
      <c r="BK426" s="258">
        <f>ROUND(I426*H426,2)</f>
        <v>0</v>
      </c>
      <c r="BL426" s="18" t="s">
        <v>156</v>
      </c>
      <c r="BM426" s="257" t="s">
        <v>544</v>
      </c>
    </row>
    <row r="427" s="2" customFormat="1">
      <c r="A427" s="39"/>
      <c r="B427" s="40"/>
      <c r="C427" s="41"/>
      <c r="D427" s="259" t="s">
        <v>158</v>
      </c>
      <c r="E427" s="41"/>
      <c r="F427" s="260" t="s">
        <v>545</v>
      </c>
      <c r="G427" s="41"/>
      <c r="H427" s="41"/>
      <c r="I427" s="157"/>
      <c r="J427" s="41"/>
      <c r="K427" s="41"/>
      <c r="L427" s="45"/>
      <c r="M427" s="261"/>
      <c r="N427" s="262"/>
      <c r="O427" s="92"/>
      <c r="P427" s="92"/>
      <c r="Q427" s="92"/>
      <c r="R427" s="92"/>
      <c r="S427" s="92"/>
      <c r="T427" s="93"/>
      <c r="U427" s="39"/>
      <c r="V427" s="39"/>
      <c r="W427" s="39"/>
      <c r="X427" s="39"/>
      <c r="Y427" s="39"/>
      <c r="Z427" s="39"/>
      <c r="AA427" s="39"/>
      <c r="AB427" s="39"/>
      <c r="AC427" s="39"/>
      <c r="AD427" s="39"/>
      <c r="AE427" s="39"/>
      <c r="AT427" s="18" t="s">
        <v>158</v>
      </c>
      <c r="AU427" s="18" t="s">
        <v>85</v>
      </c>
    </row>
    <row r="428" s="2" customFormat="1">
      <c r="A428" s="39"/>
      <c r="B428" s="40"/>
      <c r="C428" s="41"/>
      <c r="D428" s="259" t="s">
        <v>160</v>
      </c>
      <c r="E428" s="41"/>
      <c r="F428" s="263" t="s">
        <v>546</v>
      </c>
      <c r="G428" s="41"/>
      <c r="H428" s="41"/>
      <c r="I428" s="157"/>
      <c r="J428" s="41"/>
      <c r="K428" s="41"/>
      <c r="L428" s="45"/>
      <c r="M428" s="261"/>
      <c r="N428" s="262"/>
      <c r="O428" s="92"/>
      <c r="P428" s="92"/>
      <c r="Q428" s="92"/>
      <c r="R428" s="92"/>
      <c r="S428" s="92"/>
      <c r="T428" s="93"/>
      <c r="U428" s="39"/>
      <c r="V428" s="39"/>
      <c r="W428" s="39"/>
      <c r="X428" s="39"/>
      <c r="Y428" s="39"/>
      <c r="Z428" s="39"/>
      <c r="AA428" s="39"/>
      <c r="AB428" s="39"/>
      <c r="AC428" s="39"/>
      <c r="AD428" s="39"/>
      <c r="AE428" s="39"/>
      <c r="AT428" s="18" t="s">
        <v>160</v>
      </c>
      <c r="AU428" s="18" t="s">
        <v>85</v>
      </c>
    </row>
    <row r="429" s="2" customFormat="1" ht="21.75" customHeight="1">
      <c r="A429" s="39"/>
      <c r="B429" s="40"/>
      <c r="C429" s="246" t="s">
        <v>547</v>
      </c>
      <c r="D429" s="246" t="s">
        <v>151</v>
      </c>
      <c r="E429" s="247" t="s">
        <v>548</v>
      </c>
      <c r="F429" s="248" t="s">
        <v>549</v>
      </c>
      <c r="G429" s="249" t="s">
        <v>243</v>
      </c>
      <c r="H429" s="250">
        <v>264.26600000000002</v>
      </c>
      <c r="I429" s="251"/>
      <c r="J429" s="252">
        <f>ROUND(I429*H429,2)</f>
        <v>0</v>
      </c>
      <c r="K429" s="248" t="s">
        <v>155</v>
      </c>
      <c r="L429" s="45"/>
      <c r="M429" s="253" t="s">
        <v>1</v>
      </c>
      <c r="N429" s="254" t="s">
        <v>42</v>
      </c>
      <c r="O429" s="92"/>
      <c r="P429" s="255">
        <f>O429*H429</f>
        <v>0</v>
      </c>
      <c r="Q429" s="255">
        <v>0</v>
      </c>
      <c r="R429" s="255">
        <f>Q429*H429</f>
        <v>0</v>
      </c>
      <c r="S429" s="255">
        <v>0</v>
      </c>
      <c r="T429" s="256">
        <f>S429*H429</f>
        <v>0</v>
      </c>
      <c r="U429" s="39"/>
      <c r="V429" s="39"/>
      <c r="W429" s="39"/>
      <c r="X429" s="39"/>
      <c r="Y429" s="39"/>
      <c r="Z429" s="39"/>
      <c r="AA429" s="39"/>
      <c r="AB429" s="39"/>
      <c r="AC429" s="39"/>
      <c r="AD429" s="39"/>
      <c r="AE429" s="39"/>
      <c r="AR429" s="257" t="s">
        <v>156</v>
      </c>
      <c r="AT429" s="257" t="s">
        <v>151</v>
      </c>
      <c r="AU429" s="257" t="s">
        <v>85</v>
      </c>
      <c r="AY429" s="18" t="s">
        <v>149</v>
      </c>
      <c r="BE429" s="258">
        <f>IF(N429="základní",J429,0)</f>
        <v>0</v>
      </c>
      <c r="BF429" s="258">
        <f>IF(N429="snížená",J429,0)</f>
        <v>0</v>
      </c>
      <c r="BG429" s="258">
        <f>IF(N429="zákl. přenesená",J429,0)</f>
        <v>0</v>
      </c>
      <c r="BH429" s="258">
        <f>IF(N429="sníž. přenesená",J429,0)</f>
        <v>0</v>
      </c>
      <c r="BI429" s="258">
        <f>IF(N429="nulová",J429,0)</f>
        <v>0</v>
      </c>
      <c r="BJ429" s="18" t="s">
        <v>21</v>
      </c>
      <c r="BK429" s="258">
        <f>ROUND(I429*H429,2)</f>
        <v>0</v>
      </c>
      <c r="BL429" s="18" t="s">
        <v>156</v>
      </c>
      <c r="BM429" s="257" t="s">
        <v>550</v>
      </c>
    </row>
    <row r="430" s="2" customFormat="1">
      <c r="A430" s="39"/>
      <c r="B430" s="40"/>
      <c r="C430" s="41"/>
      <c r="D430" s="259" t="s">
        <v>158</v>
      </c>
      <c r="E430" s="41"/>
      <c r="F430" s="260" t="s">
        <v>551</v>
      </c>
      <c r="G430" s="41"/>
      <c r="H430" s="41"/>
      <c r="I430" s="157"/>
      <c r="J430" s="41"/>
      <c r="K430" s="41"/>
      <c r="L430" s="45"/>
      <c r="M430" s="261"/>
      <c r="N430" s="262"/>
      <c r="O430" s="92"/>
      <c r="P430" s="92"/>
      <c r="Q430" s="92"/>
      <c r="R430" s="92"/>
      <c r="S430" s="92"/>
      <c r="T430" s="93"/>
      <c r="U430" s="39"/>
      <c r="V430" s="39"/>
      <c r="W430" s="39"/>
      <c r="X430" s="39"/>
      <c r="Y430" s="39"/>
      <c r="Z430" s="39"/>
      <c r="AA430" s="39"/>
      <c r="AB430" s="39"/>
      <c r="AC430" s="39"/>
      <c r="AD430" s="39"/>
      <c r="AE430" s="39"/>
      <c r="AT430" s="18" t="s">
        <v>158</v>
      </c>
      <c r="AU430" s="18" t="s">
        <v>85</v>
      </c>
    </row>
    <row r="431" s="2" customFormat="1">
      <c r="A431" s="39"/>
      <c r="B431" s="40"/>
      <c r="C431" s="41"/>
      <c r="D431" s="259" t="s">
        <v>160</v>
      </c>
      <c r="E431" s="41"/>
      <c r="F431" s="263" t="s">
        <v>546</v>
      </c>
      <c r="G431" s="41"/>
      <c r="H431" s="41"/>
      <c r="I431" s="157"/>
      <c r="J431" s="41"/>
      <c r="K431" s="41"/>
      <c r="L431" s="45"/>
      <c r="M431" s="261"/>
      <c r="N431" s="262"/>
      <c r="O431" s="92"/>
      <c r="P431" s="92"/>
      <c r="Q431" s="92"/>
      <c r="R431" s="92"/>
      <c r="S431" s="92"/>
      <c r="T431" s="93"/>
      <c r="U431" s="39"/>
      <c r="V431" s="39"/>
      <c r="W431" s="39"/>
      <c r="X431" s="39"/>
      <c r="Y431" s="39"/>
      <c r="Z431" s="39"/>
      <c r="AA431" s="39"/>
      <c r="AB431" s="39"/>
      <c r="AC431" s="39"/>
      <c r="AD431" s="39"/>
      <c r="AE431" s="39"/>
      <c r="AT431" s="18" t="s">
        <v>160</v>
      </c>
      <c r="AU431" s="18" t="s">
        <v>85</v>
      </c>
    </row>
    <row r="432" s="2" customFormat="1">
      <c r="A432" s="39"/>
      <c r="B432" s="40"/>
      <c r="C432" s="41"/>
      <c r="D432" s="259" t="s">
        <v>180</v>
      </c>
      <c r="E432" s="41"/>
      <c r="F432" s="263" t="s">
        <v>552</v>
      </c>
      <c r="G432" s="41"/>
      <c r="H432" s="41"/>
      <c r="I432" s="157"/>
      <c r="J432" s="41"/>
      <c r="K432" s="41"/>
      <c r="L432" s="45"/>
      <c r="M432" s="261"/>
      <c r="N432" s="262"/>
      <c r="O432" s="92"/>
      <c r="P432" s="92"/>
      <c r="Q432" s="92"/>
      <c r="R432" s="92"/>
      <c r="S432" s="92"/>
      <c r="T432" s="93"/>
      <c r="U432" s="39"/>
      <c r="V432" s="39"/>
      <c r="W432" s="39"/>
      <c r="X432" s="39"/>
      <c r="Y432" s="39"/>
      <c r="Z432" s="39"/>
      <c r="AA432" s="39"/>
      <c r="AB432" s="39"/>
      <c r="AC432" s="39"/>
      <c r="AD432" s="39"/>
      <c r="AE432" s="39"/>
      <c r="AT432" s="18" t="s">
        <v>180</v>
      </c>
      <c r="AU432" s="18" t="s">
        <v>85</v>
      </c>
    </row>
    <row r="433" s="12" customFormat="1" ht="25.92" customHeight="1">
      <c r="A433" s="12"/>
      <c r="B433" s="230"/>
      <c r="C433" s="231"/>
      <c r="D433" s="232" t="s">
        <v>76</v>
      </c>
      <c r="E433" s="233" t="s">
        <v>553</v>
      </c>
      <c r="F433" s="233" t="s">
        <v>554</v>
      </c>
      <c r="G433" s="231"/>
      <c r="H433" s="231"/>
      <c r="I433" s="234"/>
      <c r="J433" s="235">
        <f>BK433</f>
        <v>0</v>
      </c>
      <c r="K433" s="231"/>
      <c r="L433" s="236"/>
      <c r="M433" s="237"/>
      <c r="N433" s="238"/>
      <c r="O433" s="238"/>
      <c r="P433" s="239">
        <f>SUM(P434:P462)</f>
        <v>0</v>
      </c>
      <c r="Q433" s="238"/>
      <c r="R433" s="239">
        <f>SUM(R434:R462)</f>
        <v>0.111</v>
      </c>
      <c r="S433" s="238"/>
      <c r="T433" s="240">
        <f>SUM(T434:T462)</f>
        <v>0</v>
      </c>
      <c r="U433" s="12"/>
      <c r="V433" s="12"/>
      <c r="W433" s="12"/>
      <c r="X433" s="12"/>
      <c r="Y433" s="12"/>
      <c r="Z433" s="12"/>
      <c r="AA433" s="12"/>
      <c r="AB433" s="12"/>
      <c r="AC433" s="12"/>
      <c r="AD433" s="12"/>
      <c r="AE433" s="12"/>
      <c r="AR433" s="241" t="s">
        <v>85</v>
      </c>
      <c r="AT433" s="242" t="s">
        <v>76</v>
      </c>
      <c r="AU433" s="242" t="s">
        <v>77</v>
      </c>
      <c r="AY433" s="241" t="s">
        <v>149</v>
      </c>
      <c r="BK433" s="243">
        <f>SUM(BK434:BK462)</f>
        <v>0</v>
      </c>
    </row>
    <row r="434" s="2" customFormat="1" ht="21.75" customHeight="1">
      <c r="A434" s="39"/>
      <c r="B434" s="40"/>
      <c r="C434" s="246" t="s">
        <v>555</v>
      </c>
      <c r="D434" s="246" t="s">
        <v>151</v>
      </c>
      <c r="E434" s="247" t="s">
        <v>556</v>
      </c>
      <c r="F434" s="248" t="s">
        <v>557</v>
      </c>
      <c r="G434" s="249" t="s">
        <v>154</v>
      </c>
      <c r="H434" s="250">
        <v>96.373999999999995</v>
      </c>
      <c r="I434" s="251"/>
      <c r="J434" s="252">
        <f>ROUND(I434*H434,2)</f>
        <v>0</v>
      </c>
      <c r="K434" s="248" t="s">
        <v>155</v>
      </c>
      <c r="L434" s="45"/>
      <c r="M434" s="253" t="s">
        <v>1</v>
      </c>
      <c r="N434" s="254" t="s">
        <v>42</v>
      </c>
      <c r="O434" s="92"/>
      <c r="P434" s="255">
        <f>O434*H434</f>
        <v>0</v>
      </c>
      <c r="Q434" s="255">
        <v>0</v>
      </c>
      <c r="R434" s="255">
        <f>Q434*H434</f>
        <v>0</v>
      </c>
      <c r="S434" s="255">
        <v>0</v>
      </c>
      <c r="T434" s="256">
        <f>S434*H434</f>
        <v>0</v>
      </c>
      <c r="U434" s="39"/>
      <c r="V434" s="39"/>
      <c r="W434" s="39"/>
      <c r="X434" s="39"/>
      <c r="Y434" s="39"/>
      <c r="Z434" s="39"/>
      <c r="AA434" s="39"/>
      <c r="AB434" s="39"/>
      <c r="AC434" s="39"/>
      <c r="AD434" s="39"/>
      <c r="AE434" s="39"/>
      <c r="AR434" s="257" t="s">
        <v>292</v>
      </c>
      <c r="AT434" s="257" t="s">
        <v>151</v>
      </c>
      <c r="AU434" s="257" t="s">
        <v>21</v>
      </c>
      <c r="AY434" s="18" t="s">
        <v>149</v>
      </c>
      <c r="BE434" s="258">
        <f>IF(N434="základní",J434,0)</f>
        <v>0</v>
      </c>
      <c r="BF434" s="258">
        <f>IF(N434="snížená",J434,0)</f>
        <v>0</v>
      </c>
      <c r="BG434" s="258">
        <f>IF(N434="zákl. přenesená",J434,0)</f>
        <v>0</v>
      </c>
      <c r="BH434" s="258">
        <f>IF(N434="sníž. přenesená",J434,0)</f>
        <v>0</v>
      </c>
      <c r="BI434" s="258">
        <f>IF(N434="nulová",J434,0)</f>
        <v>0</v>
      </c>
      <c r="BJ434" s="18" t="s">
        <v>21</v>
      </c>
      <c r="BK434" s="258">
        <f>ROUND(I434*H434,2)</f>
        <v>0</v>
      </c>
      <c r="BL434" s="18" t="s">
        <v>292</v>
      </c>
      <c r="BM434" s="257" t="s">
        <v>558</v>
      </c>
    </row>
    <row r="435" s="2" customFormat="1">
      <c r="A435" s="39"/>
      <c r="B435" s="40"/>
      <c r="C435" s="41"/>
      <c r="D435" s="259" t="s">
        <v>158</v>
      </c>
      <c r="E435" s="41"/>
      <c r="F435" s="260" t="s">
        <v>559</v>
      </c>
      <c r="G435" s="41"/>
      <c r="H435" s="41"/>
      <c r="I435" s="157"/>
      <c r="J435" s="41"/>
      <c r="K435" s="41"/>
      <c r="L435" s="45"/>
      <c r="M435" s="261"/>
      <c r="N435" s="262"/>
      <c r="O435" s="92"/>
      <c r="P435" s="92"/>
      <c r="Q435" s="92"/>
      <c r="R435" s="92"/>
      <c r="S435" s="92"/>
      <c r="T435" s="93"/>
      <c r="U435" s="39"/>
      <c r="V435" s="39"/>
      <c r="W435" s="39"/>
      <c r="X435" s="39"/>
      <c r="Y435" s="39"/>
      <c r="Z435" s="39"/>
      <c r="AA435" s="39"/>
      <c r="AB435" s="39"/>
      <c r="AC435" s="39"/>
      <c r="AD435" s="39"/>
      <c r="AE435" s="39"/>
      <c r="AT435" s="18" t="s">
        <v>158</v>
      </c>
      <c r="AU435" s="18" t="s">
        <v>21</v>
      </c>
    </row>
    <row r="436" s="2" customFormat="1">
      <c r="A436" s="39"/>
      <c r="B436" s="40"/>
      <c r="C436" s="41"/>
      <c r="D436" s="259" t="s">
        <v>180</v>
      </c>
      <c r="E436" s="41"/>
      <c r="F436" s="263" t="s">
        <v>560</v>
      </c>
      <c r="G436" s="41"/>
      <c r="H436" s="41"/>
      <c r="I436" s="157"/>
      <c r="J436" s="41"/>
      <c r="K436" s="41"/>
      <c r="L436" s="45"/>
      <c r="M436" s="261"/>
      <c r="N436" s="262"/>
      <c r="O436" s="92"/>
      <c r="P436" s="92"/>
      <c r="Q436" s="92"/>
      <c r="R436" s="92"/>
      <c r="S436" s="92"/>
      <c r="T436" s="93"/>
      <c r="U436" s="39"/>
      <c r="V436" s="39"/>
      <c r="W436" s="39"/>
      <c r="X436" s="39"/>
      <c r="Y436" s="39"/>
      <c r="Z436" s="39"/>
      <c r="AA436" s="39"/>
      <c r="AB436" s="39"/>
      <c r="AC436" s="39"/>
      <c r="AD436" s="39"/>
      <c r="AE436" s="39"/>
      <c r="AT436" s="18" t="s">
        <v>180</v>
      </c>
      <c r="AU436" s="18" t="s">
        <v>21</v>
      </c>
    </row>
    <row r="437" s="13" customFormat="1">
      <c r="A437" s="13"/>
      <c r="B437" s="264"/>
      <c r="C437" s="265"/>
      <c r="D437" s="259" t="s">
        <v>162</v>
      </c>
      <c r="E437" s="266" t="s">
        <v>1</v>
      </c>
      <c r="F437" s="267" t="s">
        <v>561</v>
      </c>
      <c r="G437" s="265"/>
      <c r="H437" s="266" t="s">
        <v>1</v>
      </c>
      <c r="I437" s="268"/>
      <c r="J437" s="265"/>
      <c r="K437" s="265"/>
      <c r="L437" s="269"/>
      <c r="M437" s="270"/>
      <c r="N437" s="271"/>
      <c r="O437" s="271"/>
      <c r="P437" s="271"/>
      <c r="Q437" s="271"/>
      <c r="R437" s="271"/>
      <c r="S437" s="271"/>
      <c r="T437" s="272"/>
      <c r="U437" s="13"/>
      <c r="V437" s="13"/>
      <c r="W437" s="13"/>
      <c r="X437" s="13"/>
      <c r="Y437" s="13"/>
      <c r="Z437" s="13"/>
      <c r="AA437" s="13"/>
      <c r="AB437" s="13"/>
      <c r="AC437" s="13"/>
      <c r="AD437" s="13"/>
      <c r="AE437" s="13"/>
      <c r="AT437" s="273" t="s">
        <v>162</v>
      </c>
      <c r="AU437" s="273" t="s">
        <v>21</v>
      </c>
      <c r="AV437" s="13" t="s">
        <v>21</v>
      </c>
      <c r="AW437" s="13" t="s">
        <v>34</v>
      </c>
      <c r="AX437" s="13" t="s">
        <v>77</v>
      </c>
      <c r="AY437" s="273" t="s">
        <v>149</v>
      </c>
    </row>
    <row r="438" s="14" customFormat="1">
      <c r="A438" s="14"/>
      <c r="B438" s="274"/>
      <c r="C438" s="275"/>
      <c r="D438" s="259" t="s">
        <v>162</v>
      </c>
      <c r="E438" s="276" t="s">
        <v>1</v>
      </c>
      <c r="F438" s="277" t="s">
        <v>562</v>
      </c>
      <c r="G438" s="275"/>
      <c r="H438" s="278">
        <v>90.079999999999998</v>
      </c>
      <c r="I438" s="279"/>
      <c r="J438" s="275"/>
      <c r="K438" s="275"/>
      <c r="L438" s="280"/>
      <c r="M438" s="281"/>
      <c r="N438" s="282"/>
      <c r="O438" s="282"/>
      <c r="P438" s="282"/>
      <c r="Q438" s="282"/>
      <c r="R438" s="282"/>
      <c r="S438" s="282"/>
      <c r="T438" s="283"/>
      <c r="U438" s="14"/>
      <c r="V438" s="14"/>
      <c r="W438" s="14"/>
      <c r="X438" s="14"/>
      <c r="Y438" s="14"/>
      <c r="Z438" s="14"/>
      <c r="AA438" s="14"/>
      <c r="AB438" s="14"/>
      <c r="AC438" s="14"/>
      <c r="AD438" s="14"/>
      <c r="AE438" s="14"/>
      <c r="AT438" s="284" t="s">
        <v>162</v>
      </c>
      <c r="AU438" s="284" t="s">
        <v>21</v>
      </c>
      <c r="AV438" s="14" t="s">
        <v>85</v>
      </c>
      <c r="AW438" s="14" t="s">
        <v>34</v>
      </c>
      <c r="AX438" s="14" t="s">
        <v>77</v>
      </c>
      <c r="AY438" s="284" t="s">
        <v>149</v>
      </c>
    </row>
    <row r="439" s="13" customFormat="1">
      <c r="A439" s="13"/>
      <c r="B439" s="264"/>
      <c r="C439" s="265"/>
      <c r="D439" s="259" t="s">
        <v>162</v>
      </c>
      <c r="E439" s="266" t="s">
        <v>1</v>
      </c>
      <c r="F439" s="267" t="s">
        <v>563</v>
      </c>
      <c r="G439" s="265"/>
      <c r="H439" s="266" t="s">
        <v>1</v>
      </c>
      <c r="I439" s="268"/>
      <c r="J439" s="265"/>
      <c r="K439" s="265"/>
      <c r="L439" s="269"/>
      <c r="M439" s="270"/>
      <c r="N439" s="271"/>
      <c r="O439" s="271"/>
      <c r="P439" s="271"/>
      <c r="Q439" s="271"/>
      <c r="R439" s="271"/>
      <c r="S439" s="271"/>
      <c r="T439" s="272"/>
      <c r="U439" s="13"/>
      <c r="V439" s="13"/>
      <c r="W439" s="13"/>
      <c r="X439" s="13"/>
      <c r="Y439" s="13"/>
      <c r="Z439" s="13"/>
      <c r="AA439" s="13"/>
      <c r="AB439" s="13"/>
      <c r="AC439" s="13"/>
      <c r="AD439" s="13"/>
      <c r="AE439" s="13"/>
      <c r="AT439" s="273" t="s">
        <v>162</v>
      </c>
      <c r="AU439" s="273" t="s">
        <v>21</v>
      </c>
      <c r="AV439" s="13" t="s">
        <v>21</v>
      </c>
      <c r="AW439" s="13" t="s">
        <v>34</v>
      </c>
      <c r="AX439" s="13" t="s">
        <v>77</v>
      </c>
      <c r="AY439" s="273" t="s">
        <v>149</v>
      </c>
    </row>
    <row r="440" s="14" customFormat="1">
      <c r="A440" s="14"/>
      <c r="B440" s="274"/>
      <c r="C440" s="275"/>
      <c r="D440" s="259" t="s">
        <v>162</v>
      </c>
      <c r="E440" s="276" t="s">
        <v>1</v>
      </c>
      <c r="F440" s="277" t="s">
        <v>564</v>
      </c>
      <c r="G440" s="275"/>
      <c r="H440" s="278">
        <v>2.8620000000000001</v>
      </c>
      <c r="I440" s="279"/>
      <c r="J440" s="275"/>
      <c r="K440" s="275"/>
      <c r="L440" s="280"/>
      <c r="M440" s="281"/>
      <c r="N440" s="282"/>
      <c r="O440" s="282"/>
      <c r="P440" s="282"/>
      <c r="Q440" s="282"/>
      <c r="R440" s="282"/>
      <c r="S440" s="282"/>
      <c r="T440" s="283"/>
      <c r="U440" s="14"/>
      <c r="V440" s="14"/>
      <c r="W440" s="14"/>
      <c r="X440" s="14"/>
      <c r="Y440" s="14"/>
      <c r="Z440" s="14"/>
      <c r="AA440" s="14"/>
      <c r="AB440" s="14"/>
      <c r="AC440" s="14"/>
      <c r="AD440" s="14"/>
      <c r="AE440" s="14"/>
      <c r="AT440" s="284" t="s">
        <v>162</v>
      </c>
      <c r="AU440" s="284" t="s">
        <v>21</v>
      </c>
      <c r="AV440" s="14" t="s">
        <v>85</v>
      </c>
      <c r="AW440" s="14" t="s">
        <v>34</v>
      </c>
      <c r="AX440" s="14" t="s">
        <v>77</v>
      </c>
      <c r="AY440" s="284" t="s">
        <v>149</v>
      </c>
    </row>
    <row r="441" s="14" customFormat="1">
      <c r="A441" s="14"/>
      <c r="B441" s="274"/>
      <c r="C441" s="275"/>
      <c r="D441" s="259" t="s">
        <v>162</v>
      </c>
      <c r="E441" s="276" t="s">
        <v>1</v>
      </c>
      <c r="F441" s="277" t="s">
        <v>565</v>
      </c>
      <c r="G441" s="275"/>
      <c r="H441" s="278">
        <v>2.1600000000000001</v>
      </c>
      <c r="I441" s="279"/>
      <c r="J441" s="275"/>
      <c r="K441" s="275"/>
      <c r="L441" s="280"/>
      <c r="M441" s="281"/>
      <c r="N441" s="282"/>
      <c r="O441" s="282"/>
      <c r="P441" s="282"/>
      <c r="Q441" s="282"/>
      <c r="R441" s="282"/>
      <c r="S441" s="282"/>
      <c r="T441" s="283"/>
      <c r="U441" s="14"/>
      <c r="V441" s="14"/>
      <c r="W441" s="14"/>
      <c r="X441" s="14"/>
      <c r="Y441" s="14"/>
      <c r="Z441" s="14"/>
      <c r="AA441" s="14"/>
      <c r="AB441" s="14"/>
      <c r="AC441" s="14"/>
      <c r="AD441" s="14"/>
      <c r="AE441" s="14"/>
      <c r="AT441" s="284" t="s">
        <v>162</v>
      </c>
      <c r="AU441" s="284" t="s">
        <v>21</v>
      </c>
      <c r="AV441" s="14" t="s">
        <v>85</v>
      </c>
      <c r="AW441" s="14" t="s">
        <v>34</v>
      </c>
      <c r="AX441" s="14" t="s">
        <v>77</v>
      </c>
      <c r="AY441" s="284" t="s">
        <v>149</v>
      </c>
    </row>
    <row r="442" s="14" customFormat="1">
      <c r="A442" s="14"/>
      <c r="B442" s="274"/>
      <c r="C442" s="275"/>
      <c r="D442" s="259" t="s">
        <v>162</v>
      </c>
      <c r="E442" s="276" t="s">
        <v>1</v>
      </c>
      <c r="F442" s="277" t="s">
        <v>566</v>
      </c>
      <c r="G442" s="275"/>
      <c r="H442" s="278">
        <v>1.272</v>
      </c>
      <c r="I442" s="279"/>
      <c r="J442" s="275"/>
      <c r="K442" s="275"/>
      <c r="L442" s="280"/>
      <c r="M442" s="281"/>
      <c r="N442" s="282"/>
      <c r="O442" s="282"/>
      <c r="P442" s="282"/>
      <c r="Q442" s="282"/>
      <c r="R442" s="282"/>
      <c r="S442" s="282"/>
      <c r="T442" s="283"/>
      <c r="U442" s="14"/>
      <c r="V442" s="14"/>
      <c r="W442" s="14"/>
      <c r="X442" s="14"/>
      <c r="Y442" s="14"/>
      <c r="Z442" s="14"/>
      <c r="AA442" s="14"/>
      <c r="AB442" s="14"/>
      <c r="AC442" s="14"/>
      <c r="AD442" s="14"/>
      <c r="AE442" s="14"/>
      <c r="AT442" s="284" t="s">
        <v>162</v>
      </c>
      <c r="AU442" s="284" t="s">
        <v>21</v>
      </c>
      <c r="AV442" s="14" t="s">
        <v>85</v>
      </c>
      <c r="AW442" s="14" t="s">
        <v>34</v>
      </c>
      <c r="AX442" s="14" t="s">
        <v>77</v>
      </c>
      <c r="AY442" s="284" t="s">
        <v>149</v>
      </c>
    </row>
    <row r="443" s="15" customFormat="1">
      <c r="A443" s="15"/>
      <c r="B443" s="285"/>
      <c r="C443" s="286"/>
      <c r="D443" s="259" t="s">
        <v>162</v>
      </c>
      <c r="E443" s="287" t="s">
        <v>1</v>
      </c>
      <c r="F443" s="288" t="s">
        <v>166</v>
      </c>
      <c r="G443" s="286"/>
      <c r="H443" s="289">
        <v>96.373999999999995</v>
      </c>
      <c r="I443" s="290"/>
      <c r="J443" s="286"/>
      <c r="K443" s="286"/>
      <c r="L443" s="291"/>
      <c r="M443" s="292"/>
      <c r="N443" s="293"/>
      <c r="O443" s="293"/>
      <c r="P443" s="293"/>
      <c r="Q443" s="293"/>
      <c r="R443" s="293"/>
      <c r="S443" s="293"/>
      <c r="T443" s="294"/>
      <c r="U443" s="15"/>
      <c r="V443" s="15"/>
      <c r="W443" s="15"/>
      <c r="X443" s="15"/>
      <c r="Y443" s="15"/>
      <c r="Z443" s="15"/>
      <c r="AA443" s="15"/>
      <c r="AB443" s="15"/>
      <c r="AC443" s="15"/>
      <c r="AD443" s="15"/>
      <c r="AE443" s="15"/>
      <c r="AT443" s="295" t="s">
        <v>162</v>
      </c>
      <c r="AU443" s="295" t="s">
        <v>21</v>
      </c>
      <c r="AV443" s="15" t="s">
        <v>156</v>
      </c>
      <c r="AW443" s="15" t="s">
        <v>34</v>
      </c>
      <c r="AX443" s="15" t="s">
        <v>21</v>
      </c>
      <c r="AY443" s="295" t="s">
        <v>149</v>
      </c>
    </row>
    <row r="444" s="2" customFormat="1" ht="16.5" customHeight="1">
      <c r="A444" s="39"/>
      <c r="B444" s="40"/>
      <c r="C444" s="307" t="s">
        <v>567</v>
      </c>
      <c r="D444" s="307" t="s">
        <v>286</v>
      </c>
      <c r="E444" s="308" t="s">
        <v>568</v>
      </c>
      <c r="F444" s="309" t="s">
        <v>569</v>
      </c>
      <c r="G444" s="310" t="s">
        <v>243</v>
      </c>
      <c r="H444" s="311">
        <v>0.034000000000000002</v>
      </c>
      <c r="I444" s="312"/>
      <c r="J444" s="313">
        <f>ROUND(I444*H444,2)</f>
        <v>0</v>
      </c>
      <c r="K444" s="309" t="s">
        <v>155</v>
      </c>
      <c r="L444" s="314"/>
      <c r="M444" s="315" t="s">
        <v>1</v>
      </c>
      <c r="N444" s="316" t="s">
        <v>42</v>
      </c>
      <c r="O444" s="92"/>
      <c r="P444" s="255">
        <f>O444*H444</f>
        <v>0</v>
      </c>
      <c r="Q444" s="255">
        <v>1</v>
      </c>
      <c r="R444" s="255">
        <f>Q444*H444</f>
        <v>0.034000000000000002</v>
      </c>
      <c r="S444" s="255">
        <v>0</v>
      </c>
      <c r="T444" s="256">
        <f>S444*H444</f>
        <v>0</v>
      </c>
      <c r="U444" s="39"/>
      <c r="V444" s="39"/>
      <c r="W444" s="39"/>
      <c r="X444" s="39"/>
      <c r="Y444" s="39"/>
      <c r="Z444" s="39"/>
      <c r="AA444" s="39"/>
      <c r="AB444" s="39"/>
      <c r="AC444" s="39"/>
      <c r="AD444" s="39"/>
      <c r="AE444" s="39"/>
      <c r="AR444" s="257" t="s">
        <v>408</v>
      </c>
      <c r="AT444" s="257" t="s">
        <v>286</v>
      </c>
      <c r="AU444" s="257" t="s">
        <v>21</v>
      </c>
      <c r="AY444" s="18" t="s">
        <v>149</v>
      </c>
      <c r="BE444" s="258">
        <f>IF(N444="základní",J444,0)</f>
        <v>0</v>
      </c>
      <c r="BF444" s="258">
        <f>IF(N444="snížená",J444,0)</f>
        <v>0</v>
      </c>
      <c r="BG444" s="258">
        <f>IF(N444="zákl. přenesená",J444,0)</f>
        <v>0</v>
      </c>
      <c r="BH444" s="258">
        <f>IF(N444="sníž. přenesená",J444,0)</f>
        <v>0</v>
      </c>
      <c r="BI444" s="258">
        <f>IF(N444="nulová",J444,0)</f>
        <v>0</v>
      </c>
      <c r="BJ444" s="18" t="s">
        <v>21</v>
      </c>
      <c r="BK444" s="258">
        <f>ROUND(I444*H444,2)</f>
        <v>0</v>
      </c>
      <c r="BL444" s="18" t="s">
        <v>292</v>
      </c>
      <c r="BM444" s="257" t="s">
        <v>570</v>
      </c>
    </row>
    <row r="445" s="2" customFormat="1">
      <c r="A445" s="39"/>
      <c r="B445" s="40"/>
      <c r="C445" s="41"/>
      <c r="D445" s="259" t="s">
        <v>158</v>
      </c>
      <c r="E445" s="41"/>
      <c r="F445" s="260" t="s">
        <v>569</v>
      </c>
      <c r="G445" s="41"/>
      <c r="H445" s="41"/>
      <c r="I445" s="157"/>
      <c r="J445" s="41"/>
      <c r="K445" s="41"/>
      <c r="L445" s="45"/>
      <c r="M445" s="261"/>
      <c r="N445" s="262"/>
      <c r="O445" s="92"/>
      <c r="P445" s="92"/>
      <c r="Q445" s="92"/>
      <c r="R445" s="92"/>
      <c r="S445" s="92"/>
      <c r="T445" s="93"/>
      <c r="U445" s="39"/>
      <c r="V445" s="39"/>
      <c r="W445" s="39"/>
      <c r="X445" s="39"/>
      <c r="Y445" s="39"/>
      <c r="Z445" s="39"/>
      <c r="AA445" s="39"/>
      <c r="AB445" s="39"/>
      <c r="AC445" s="39"/>
      <c r="AD445" s="39"/>
      <c r="AE445" s="39"/>
      <c r="AT445" s="18" t="s">
        <v>158</v>
      </c>
      <c r="AU445" s="18" t="s">
        <v>21</v>
      </c>
    </row>
    <row r="446" s="2" customFormat="1">
      <c r="A446" s="39"/>
      <c r="B446" s="40"/>
      <c r="C446" s="41"/>
      <c r="D446" s="259" t="s">
        <v>180</v>
      </c>
      <c r="E446" s="41"/>
      <c r="F446" s="263" t="s">
        <v>571</v>
      </c>
      <c r="G446" s="41"/>
      <c r="H446" s="41"/>
      <c r="I446" s="157"/>
      <c r="J446" s="41"/>
      <c r="K446" s="41"/>
      <c r="L446" s="45"/>
      <c r="M446" s="261"/>
      <c r="N446" s="262"/>
      <c r="O446" s="92"/>
      <c r="P446" s="92"/>
      <c r="Q446" s="92"/>
      <c r="R446" s="92"/>
      <c r="S446" s="92"/>
      <c r="T446" s="93"/>
      <c r="U446" s="39"/>
      <c r="V446" s="39"/>
      <c r="W446" s="39"/>
      <c r="X446" s="39"/>
      <c r="Y446" s="39"/>
      <c r="Z446" s="39"/>
      <c r="AA446" s="39"/>
      <c r="AB446" s="39"/>
      <c r="AC446" s="39"/>
      <c r="AD446" s="39"/>
      <c r="AE446" s="39"/>
      <c r="AT446" s="18" t="s">
        <v>180</v>
      </c>
      <c r="AU446" s="18" t="s">
        <v>21</v>
      </c>
    </row>
    <row r="447" s="14" customFormat="1">
      <c r="A447" s="14"/>
      <c r="B447" s="274"/>
      <c r="C447" s="275"/>
      <c r="D447" s="259" t="s">
        <v>162</v>
      </c>
      <c r="E447" s="276" t="s">
        <v>1</v>
      </c>
      <c r="F447" s="277" t="s">
        <v>572</v>
      </c>
      <c r="G447" s="275"/>
      <c r="H447" s="278">
        <v>0.034000000000000002</v>
      </c>
      <c r="I447" s="279"/>
      <c r="J447" s="275"/>
      <c r="K447" s="275"/>
      <c r="L447" s="280"/>
      <c r="M447" s="281"/>
      <c r="N447" s="282"/>
      <c r="O447" s="282"/>
      <c r="P447" s="282"/>
      <c r="Q447" s="282"/>
      <c r="R447" s="282"/>
      <c r="S447" s="282"/>
      <c r="T447" s="283"/>
      <c r="U447" s="14"/>
      <c r="V447" s="14"/>
      <c r="W447" s="14"/>
      <c r="X447" s="14"/>
      <c r="Y447" s="14"/>
      <c r="Z447" s="14"/>
      <c r="AA447" s="14"/>
      <c r="AB447" s="14"/>
      <c r="AC447" s="14"/>
      <c r="AD447" s="14"/>
      <c r="AE447" s="14"/>
      <c r="AT447" s="284" t="s">
        <v>162</v>
      </c>
      <c r="AU447" s="284" t="s">
        <v>21</v>
      </c>
      <c r="AV447" s="14" t="s">
        <v>85</v>
      </c>
      <c r="AW447" s="14" t="s">
        <v>34</v>
      </c>
      <c r="AX447" s="14" t="s">
        <v>21</v>
      </c>
      <c r="AY447" s="284" t="s">
        <v>149</v>
      </c>
    </row>
    <row r="448" s="2" customFormat="1" ht="21.75" customHeight="1">
      <c r="A448" s="39"/>
      <c r="B448" s="40"/>
      <c r="C448" s="246" t="s">
        <v>573</v>
      </c>
      <c r="D448" s="246" t="s">
        <v>151</v>
      </c>
      <c r="E448" s="247" t="s">
        <v>574</v>
      </c>
      <c r="F448" s="248" t="s">
        <v>575</v>
      </c>
      <c r="G448" s="249" t="s">
        <v>154</v>
      </c>
      <c r="H448" s="250">
        <v>192.74799999999999</v>
      </c>
      <c r="I448" s="251"/>
      <c r="J448" s="252">
        <f>ROUND(I448*H448,2)</f>
        <v>0</v>
      </c>
      <c r="K448" s="248" t="s">
        <v>155</v>
      </c>
      <c r="L448" s="45"/>
      <c r="M448" s="253" t="s">
        <v>1</v>
      </c>
      <c r="N448" s="254" t="s">
        <v>42</v>
      </c>
      <c r="O448" s="92"/>
      <c r="P448" s="255">
        <f>O448*H448</f>
        <v>0</v>
      </c>
      <c r="Q448" s="255">
        <v>0</v>
      </c>
      <c r="R448" s="255">
        <f>Q448*H448</f>
        <v>0</v>
      </c>
      <c r="S448" s="255">
        <v>0</v>
      </c>
      <c r="T448" s="256">
        <f>S448*H448</f>
        <v>0</v>
      </c>
      <c r="U448" s="39"/>
      <c r="V448" s="39"/>
      <c r="W448" s="39"/>
      <c r="X448" s="39"/>
      <c r="Y448" s="39"/>
      <c r="Z448" s="39"/>
      <c r="AA448" s="39"/>
      <c r="AB448" s="39"/>
      <c r="AC448" s="39"/>
      <c r="AD448" s="39"/>
      <c r="AE448" s="39"/>
      <c r="AR448" s="257" t="s">
        <v>292</v>
      </c>
      <c r="AT448" s="257" t="s">
        <v>151</v>
      </c>
      <c r="AU448" s="257" t="s">
        <v>21</v>
      </c>
      <c r="AY448" s="18" t="s">
        <v>149</v>
      </c>
      <c r="BE448" s="258">
        <f>IF(N448="základní",J448,0)</f>
        <v>0</v>
      </c>
      <c r="BF448" s="258">
        <f>IF(N448="snížená",J448,0)</f>
        <v>0</v>
      </c>
      <c r="BG448" s="258">
        <f>IF(N448="zákl. přenesená",J448,0)</f>
        <v>0</v>
      </c>
      <c r="BH448" s="258">
        <f>IF(N448="sníž. přenesená",J448,0)</f>
        <v>0</v>
      </c>
      <c r="BI448" s="258">
        <f>IF(N448="nulová",J448,0)</f>
        <v>0</v>
      </c>
      <c r="BJ448" s="18" t="s">
        <v>21</v>
      </c>
      <c r="BK448" s="258">
        <f>ROUND(I448*H448,2)</f>
        <v>0</v>
      </c>
      <c r="BL448" s="18" t="s">
        <v>292</v>
      </c>
      <c r="BM448" s="257" t="s">
        <v>576</v>
      </c>
    </row>
    <row r="449" s="2" customFormat="1">
      <c r="A449" s="39"/>
      <c r="B449" s="40"/>
      <c r="C449" s="41"/>
      <c r="D449" s="259" t="s">
        <v>158</v>
      </c>
      <c r="E449" s="41"/>
      <c r="F449" s="260" t="s">
        <v>577</v>
      </c>
      <c r="G449" s="41"/>
      <c r="H449" s="41"/>
      <c r="I449" s="157"/>
      <c r="J449" s="41"/>
      <c r="K449" s="41"/>
      <c r="L449" s="45"/>
      <c r="M449" s="261"/>
      <c r="N449" s="262"/>
      <c r="O449" s="92"/>
      <c r="P449" s="92"/>
      <c r="Q449" s="92"/>
      <c r="R449" s="92"/>
      <c r="S449" s="92"/>
      <c r="T449" s="93"/>
      <c r="U449" s="39"/>
      <c r="V449" s="39"/>
      <c r="W449" s="39"/>
      <c r="X449" s="39"/>
      <c r="Y449" s="39"/>
      <c r="Z449" s="39"/>
      <c r="AA449" s="39"/>
      <c r="AB449" s="39"/>
      <c r="AC449" s="39"/>
      <c r="AD449" s="39"/>
      <c r="AE449" s="39"/>
      <c r="AT449" s="18" t="s">
        <v>158</v>
      </c>
      <c r="AU449" s="18" t="s">
        <v>21</v>
      </c>
    </row>
    <row r="450" s="2" customFormat="1">
      <c r="A450" s="39"/>
      <c r="B450" s="40"/>
      <c r="C450" s="41"/>
      <c r="D450" s="259" t="s">
        <v>180</v>
      </c>
      <c r="E450" s="41"/>
      <c r="F450" s="263" t="s">
        <v>578</v>
      </c>
      <c r="G450" s="41"/>
      <c r="H450" s="41"/>
      <c r="I450" s="157"/>
      <c r="J450" s="41"/>
      <c r="K450" s="41"/>
      <c r="L450" s="45"/>
      <c r="M450" s="261"/>
      <c r="N450" s="262"/>
      <c r="O450" s="92"/>
      <c r="P450" s="92"/>
      <c r="Q450" s="92"/>
      <c r="R450" s="92"/>
      <c r="S450" s="92"/>
      <c r="T450" s="93"/>
      <c r="U450" s="39"/>
      <c r="V450" s="39"/>
      <c r="W450" s="39"/>
      <c r="X450" s="39"/>
      <c r="Y450" s="39"/>
      <c r="Z450" s="39"/>
      <c r="AA450" s="39"/>
      <c r="AB450" s="39"/>
      <c r="AC450" s="39"/>
      <c r="AD450" s="39"/>
      <c r="AE450" s="39"/>
      <c r="AT450" s="18" t="s">
        <v>180</v>
      </c>
      <c r="AU450" s="18" t="s">
        <v>21</v>
      </c>
    </row>
    <row r="451" s="14" customFormat="1">
      <c r="A451" s="14"/>
      <c r="B451" s="274"/>
      <c r="C451" s="275"/>
      <c r="D451" s="259" t="s">
        <v>162</v>
      </c>
      <c r="E451" s="276" t="s">
        <v>1</v>
      </c>
      <c r="F451" s="277" t="s">
        <v>579</v>
      </c>
      <c r="G451" s="275"/>
      <c r="H451" s="278">
        <v>192.74799999999999</v>
      </c>
      <c r="I451" s="279"/>
      <c r="J451" s="275"/>
      <c r="K451" s="275"/>
      <c r="L451" s="280"/>
      <c r="M451" s="281"/>
      <c r="N451" s="282"/>
      <c r="O451" s="282"/>
      <c r="P451" s="282"/>
      <c r="Q451" s="282"/>
      <c r="R451" s="282"/>
      <c r="S451" s="282"/>
      <c r="T451" s="283"/>
      <c r="U451" s="14"/>
      <c r="V451" s="14"/>
      <c r="W451" s="14"/>
      <c r="X451" s="14"/>
      <c r="Y451" s="14"/>
      <c r="Z451" s="14"/>
      <c r="AA451" s="14"/>
      <c r="AB451" s="14"/>
      <c r="AC451" s="14"/>
      <c r="AD451" s="14"/>
      <c r="AE451" s="14"/>
      <c r="AT451" s="284" t="s">
        <v>162</v>
      </c>
      <c r="AU451" s="284" t="s">
        <v>21</v>
      </c>
      <c r="AV451" s="14" t="s">
        <v>85</v>
      </c>
      <c r="AW451" s="14" t="s">
        <v>34</v>
      </c>
      <c r="AX451" s="14" t="s">
        <v>21</v>
      </c>
      <c r="AY451" s="284" t="s">
        <v>149</v>
      </c>
    </row>
    <row r="452" s="2" customFormat="1" ht="16.5" customHeight="1">
      <c r="A452" s="39"/>
      <c r="B452" s="40"/>
      <c r="C452" s="307" t="s">
        <v>580</v>
      </c>
      <c r="D452" s="307" t="s">
        <v>286</v>
      </c>
      <c r="E452" s="308" t="s">
        <v>581</v>
      </c>
      <c r="F452" s="309" t="s">
        <v>582</v>
      </c>
      <c r="G452" s="310" t="s">
        <v>243</v>
      </c>
      <c r="H452" s="311">
        <v>0.076999999999999999</v>
      </c>
      <c r="I452" s="312"/>
      <c r="J452" s="313">
        <f>ROUND(I452*H452,2)</f>
        <v>0</v>
      </c>
      <c r="K452" s="309" t="s">
        <v>155</v>
      </c>
      <c r="L452" s="314"/>
      <c r="M452" s="315" t="s">
        <v>1</v>
      </c>
      <c r="N452" s="316" t="s">
        <v>42</v>
      </c>
      <c r="O452" s="92"/>
      <c r="P452" s="255">
        <f>O452*H452</f>
        <v>0</v>
      </c>
      <c r="Q452" s="255">
        <v>1</v>
      </c>
      <c r="R452" s="255">
        <f>Q452*H452</f>
        <v>0.076999999999999999</v>
      </c>
      <c r="S452" s="255">
        <v>0</v>
      </c>
      <c r="T452" s="256">
        <f>S452*H452</f>
        <v>0</v>
      </c>
      <c r="U452" s="39"/>
      <c r="V452" s="39"/>
      <c r="W452" s="39"/>
      <c r="X452" s="39"/>
      <c r="Y452" s="39"/>
      <c r="Z452" s="39"/>
      <c r="AA452" s="39"/>
      <c r="AB452" s="39"/>
      <c r="AC452" s="39"/>
      <c r="AD452" s="39"/>
      <c r="AE452" s="39"/>
      <c r="AR452" s="257" t="s">
        <v>408</v>
      </c>
      <c r="AT452" s="257" t="s">
        <v>286</v>
      </c>
      <c r="AU452" s="257" t="s">
        <v>21</v>
      </c>
      <c r="AY452" s="18" t="s">
        <v>149</v>
      </c>
      <c r="BE452" s="258">
        <f>IF(N452="základní",J452,0)</f>
        <v>0</v>
      </c>
      <c r="BF452" s="258">
        <f>IF(N452="snížená",J452,0)</f>
        <v>0</v>
      </c>
      <c r="BG452" s="258">
        <f>IF(N452="zákl. přenesená",J452,0)</f>
        <v>0</v>
      </c>
      <c r="BH452" s="258">
        <f>IF(N452="sníž. přenesená",J452,0)</f>
        <v>0</v>
      </c>
      <c r="BI452" s="258">
        <f>IF(N452="nulová",J452,0)</f>
        <v>0</v>
      </c>
      <c r="BJ452" s="18" t="s">
        <v>21</v>
      </c>
      <c r="BK452" s="258">
        <f>ROUND(I452*H452,2)</f>
        <v>0</v>
      </c>
      <c r="BL452" s="18" t="s">
        <v>292</v>
      </c>
      <c r="BM452" s="257" t="s">
        <v>583</v>
      </c>
    </row>
    <row r="453" s="2" customFormat="1">
      <c r="A453" s="39"/>
      <c r="B453" s="40"/>
      <c r="C453" s="41"/>
      <c r="D453" s="259" t="s">
        <v>158</v>
      </c>
      <c r="E453" s="41"/>
      <c r="F453" s="260" t="s">
        <v>582</v>
      </c>
      <c r="G453" s="41"/>
      <c r="H453" s="41"/>
      <c r="I453" s="157"/>
      <c r="J453" s="41"/>
      <c r="K453" s="41"/>
      <c r="L453" s="45"/>
      <c r="M453" s="261"/>
      <c r="N453" s="262"/>
      <c r="O453" s="92"/>
      <c r="P453" s="92"/>
      <c r="Q453" s="92"/>
      <c r="R453" s="92"/>
      <c r="S453" s="92"/>
      <c r="T453" s="93"/>
      <c r="U453" s="39"/>
      <c r="V453" s="39"/>
      <c r="W453" s="39"/>
      <c r="X453" s="39"/>
      <c r="Y453" s="39"/>
      <c r="Z453" s="39"/>
      <c r="AA453" s="39"/>
      <c r="AB453" s="39"/>
      <c r="AC453" s="39"/>
      <c r="AD453" s="39"/>
      <c r="AE453" s="39"/>
      <c r="AT453" s="18" t="s">
        <v>158</v>
      </c>
      <c r="AU453" s="18" t="s">
        <v>21</v>
      </c>
    </row>
    <row r="454" s="2" customFormat="1">
      <c r="A454" s="39"/>
      <c r="B454" s="40"/>
      <c r="C454" s="41"/>
      <c r="D454" s="259" t="s">
        <v>180</v>
      </c>
      <c r="E454" s="41"/>
      <c r="F454" s="263" t="s">
        <v>584</v>
      </c>
      <c r="G454" s="41"/>
      <c r="H454" s="41"/>
      <c r="I454" s="157"/>
      <c r="J454" s="41"/>
      <c r="K454" s="41"/>
      <c r="L454" s="45"/>
      <c r="M454" s="261"/>
      <c r="N454" s="262"/>
      <c r="O454" s="92"/>
      <c r="P454" s="92"/>
      <c r="Q454" s="92"/>
      <c r="R454" s="92"/>
      <c r="S454" s="92"/>
      <c r="T454" s="93"/>
      <c r="U454" s="39"/>
      <c r="V454" s="39"/>
      <c r="W454" s="39"/>
      <c r="X454" s="39"/>
      <c r="Y454" s="39"/>
      <c r="Z454" s="39"/>
      <c r="AA454" s="39"/>
      <c r="AB454" s="39"/>
      <c r="AC454" s="39"/>
      <c r="AD454" s="39"/>
      <c r="AE454" s="39"/>
      <c r="AT454" s="18" t="s">
        <v>180</v>
      </c>
      <c r="AU454" s="18" t="s">
        <v>21</v>
      </c>
    </row>
    <row r="455" s="14" customFormat="1">
      <c r="A455" s="14"/>
      <c r="B455" s="274"/>
      <c r="C455" s="275"/>
      <c r="D455" s="259" t="s">
        <v>162</v>
      </c>
      <c r="E455" s="276" t="s">
        <v>1</v>
      </c>
      <c r="F455" s="277" t="s">
        <v>585</v>
      </c>
      <c r="G455" s="275"/>
      <c r="H455" s="278">
        <v>0.076999999999999999</v>
      </c>
      <c r="I455" s="279"/>
      <c r="J455" s="275"/>
      <c r="K455" s="275"/>
      <c r="L455" s="280"/>
      <c r="M455" s="281"/>
      <c r="N455" s="282"/>
      <c r="O455" s="282"/>
      <c r="P455" s="282"/>
      <c r="Q455" s="282"/>
      <c r="R455" s="282"/>
      <c r="S455" s="282"/>
      <c r="T455" s="283"/>
      <c r="U455" s="14"/>
      <c r="V455" s="14"/>
      <c r="W455" s="14"/>
      <c r="X455" s="14"/>
      <c r="Y455" s="14"/>
      <c r="Z455" s="14"/>
      <c r="AA455" s="14"/>
      <c r="AB455" s="14"/>
      <c r="AC455" s="14"/>
      <c r="AD455" s="14"/>
      <c r="AE455" s="14"/>
      <c r="AT455" s="284" t="s">
        <v>162</v>
      </c>
      <c r="AU455" s="284" t="s">
        <v>21</v>
      </c>
      <c r="AV455" s="14" t="s">
        <v>85</v>
      </c>
      <c r="AW455" s="14" t="s">
        <v>34</v>
      </c>
      <c r="AX455" s="14" t="s">
        <v>21</v>
      </c>
      <c r="AY455" s="284" t="s">
        <v>149</v>
      </c>
    </row>
    <row r="456" s="2" customFormat="1" ht="21.75" customHeight="1">
      <c r="A456" s="39"/>
      <c r="B456" s="40"/>
      <c r="C456" s="246" t="s">
        <v>586</v>
      </c>
      <c r="D456" s="246" t="s">
        <v>151</v>
      </c>
      <c r="E456" s="247" t="s">
        <v>587</v>
      </c>
      <c r="F456" s="248" t="s">
        <v>588</v>
      </c>
      <c r="G456" s="249" t="s">
        <v>243</v>
      </c>
      <c r="H456" s="250">
        <v>0.111</v>
      </c>
      <c r="I456" s="251"/>
      <c r="J456" s="252">
        <f>ROUND(I456*H456,2)</f>
        <v>0</v>
      </c>
      <c r="K456" s="248" t="s">
        <v>155</v>
      </c>
      <c r="L456" s="45"/>
      <c r="M456" s="253" t="s">
        <v>1</v>
      </c>
      <c r="N456" s="254" t="s">
        <v>42</v>
      </c>
      <c r="O456" s="92"/>
      <c r="P456" s="255">
        <f>O456*H456</f>
        <v>0</v>
      </c>
      <c r="Q456" s="255">
        <v>0</v>
      </c>
      <c r="R456" s="255">
        <f>Q456*H456</f>
        <v>0</v>
      </c>
      <c r="S456" s="255">
        <v>0</v>
      </c>
      <c r="T456" s="256">
        <f>S456*H456</f>
        <v>0</v>
      </c>
      <c r="U456" s="39"/>
      <c r="V456" s="39"/>
      <c r="W456" s="39"/>
      <c r="X456" s="39"/>
      <c r="Y456" s="39"/>
      <c r="Z456" s="39"/>
      <c r="AA456" s="39"/>
      <c r="AB456" s="39"/>
      <c r="AC456" s="39"/>
      <c r="AD456" s="39"/>
      <c r="AE456" s="39"/>
      <c r="AR456" s="257" t="s">
        <v>292</v>
      </c>
      <c r="AT456" s="257" t="s">
        <v>151</v>
      </c>
      <c r="AU456" s="257" t="s">
        <v>21</v>
      </c>
      <c r="AY456" s="18" t="s">
        <v>149</v>
      </c>
      <c r="BE456" s="258">
        <f>IF(N456="základní",J456,0)</f>
        <v>0</v>
      </c>
      <c r="BF456" s="258">
        <f>IF(N456="snížená",J456,0)</f>
        <v>0</v>
      </c>
      <c r="BG456" s="258">
        <f>IF(N456="zákl. přenesená",J456,0)</f>
        <v>0</v>
      </c>
      <c r="BH456" s="258">
        <f>IF(N456="sníž. přenesená",J456,0)</f>
        <v>0</v>
      </c>
      <c r="BI456" s="258">
        <f>IF(N456="nulová",J456,0)</f>
        <v>0</v>
      </c>
      <c r="BJ456" s="18" t="s">
        <v>21</v>
      </c>
      <c r="BK456" s="258">
        <f>ROUND(I456*H456,2)</f>
        <v>0</v>
      </c>
      <c r="BL456" s="18" t="s">
        <v>292</v>
      </c>
      <c r="BM456" s="257" t="s">
        <v>589</v>
      </c>
    </row>
    <row r="457" s="2" customFormat="1">
      <c r="A457" s="39"/>
      <c r="B457" s="40"/>
      <c r="C457" s="41"/>
      <c r="D457" s="259" t="s">
        <v>158</v>
      </c>
      <c r="E457" s="41"/>
      <c r="F457" s="260" t="s">
        <v>590</v>
      </c>
      <c r="G457" s="41"/>
      <c r="H457" s="41"/>
      <c r="I457" s="157"/>
      <c r="J457" s="41"/>
      <c r="K457" s="41"/>
      <c r="L457" s="45"/>
      <c r="M457" s="261"/>
      <c r="N457" s="262"/>
      <c r="O457" s="92"/>
      <c r="P457" s="92"/>
      <c r="Q457" s="92"/>
      <c r="R457" s="92"/>
      <c r="S457" s="92"/>
      <c r="T457" s="93"/>
      <c r="U457" s="39"/>
      <c r="V457" s="39"/>
      <c r="W457" s="39"/>
      <c r="X457" s="39"/>
      <c r="Y457" s="39"/>
      <c r="Z457" s="39"/>
      <c r="AA457" s="39"/>
      <c r="AB457" s="39"/>
      <c r="AC457" s="39"/>
      <c r="AD457" s="39"/>
      <c r="AE457" s="39"/>
      <c r="AT457" s="18" t="s">
        <v>158</v>
      </c>
      <c r="AU457" s="18" t="s">
        <v>21</v>
      </c>
    </row>
    <row r="458" s="2" customFormat="1">
      <c r="A458" s="39"/>
      <c r="B458" s="40"/>
      <c r="C458" s="41"/>
      <c r="D458" s="259" t="s">
        <v>160</v>
      </c>
      <c r="E458" s="41"/>
      <c r="F458" s="263" t="s">
        <v>591</v>
      </c>
      <c r="G458" s="41"/>
      <c r="H458" s="41"/>
      <c r="I458" s="157"/>
      <c r="J458" s="41"/>
      <c r="K458" s="41"/>
      <c r="L458" s="45"/>
      <c r="M458" s="261"/>
      <c r="N458" s="262"/>
      <c r="O458" s="92"/>
      <c r="P458" s="92"/>
      <c r="Q458" s="92"/>
      <c r="R458" s="92"/>
      <c r="S458" s="92"/>
      <c r="T458" s="93"/>
      <c r="U458" s="39"/>
      <c r="V458" s="39"/>
      <c r="W458" s="39"/>
      <c r="X458" s="39"/>
      <c r="Y458" s="39"/>
      <c r="Z458" s="39"/>
      <c r="AA458" s="39"/>
      <c r="AB458" s="39"/>
      <c r="AC458" s="39"/>
      <c r="AD458" s="39"/>
      <c r="AE458" s="39"/>
      <c r="AT458" s="18" t="s">
        <v>160</v>
      </c>
      <c r="AU458" s="18" t="s">
        <v>21</v>
      </c>
    </row>
    <row r="459" s="2" customFormat="1" ht="21.75" customHeight="1">
      <c r="A459" s="39"/>
      <c r="B459" s="40"/>
      <c r="C459" s="246" t="s">
        <v>592</v>
      </c>
      <c r="D459" s="246" t="s">
        <v>151</v>
      </c>
      <c r="E459" s="247" t="s">
        <v>593</v>
      </c>
      <c r="F459" s="248" t="s">
        <v>594</v>
      </c>
      <c r="G459" s="249" t="s">
        <v>243</v>
      </c>
      <c r="H459" s="250">
        <v>0.111</v>
      </c>
      <c r="I459" s="251"/>
      <c r="J459" s="252">
        <f>ROUND(I459*H459,2)</f>
        <v>0</v>
      </c>
      <c r="K459" s="248" t="s">
        <v>155</v>
      </c>
      <c r="L459" s="45"/>
      <c r="M459" s="253" t="s">
        <v>1</v>
      </c>
      <c r="N459" s="254" t="s">
        <v>42</v>
      </c>
      <c r="O459" s="92"/>
      <c r="P459" s="255">
        <f>O459*H459</f>
        <v>0</v>
      </c>
      <c r="Q459" s="255">
        <v>0</v>
      </c>
      <c r="R459" s="255">
        <f>Q459*H459</f>
        <v>0</v>
      </c>
      <c r="S459" s="255">
        <v>0</v>
      </c>
      <c r="T459" s="256">
        <f>S459*H459</f>
        <v>0</v>
      </c>
      <c r="U459" s="39"/>
      <c r="V459" s="39"/>
      <c r="W459" s="39"/>
      <c r="X459" s="39"/>
      <c r="Y459" s="39"/>
      <c r="Z459" s="39"/>
      <c r="AA459" s="39"/>
      <c r="AB459" s="39"/>
      <c r="AC459" s="39"/>
      <c r="AD459" s="39"/>
      <c r="AE459" s="39"/>
      <c r="AR459" s="257" t="s">
        <v>292</v>
      </c>
      <c r="AT459" s="257" t="s">
        <v>151</v>
      </c>
      <c r="AU459" s="257" t="s">
        <v>21</v>
      </c>
      <c r="AY459" s="18" t="s">
        <v>149</v>
      </c>
      <c r="BE459" s="258">
        <f>IF(N459="základní",J459,0)</f>
        <v>0</v>
      </c>
      <c r="BF459" s="258">
        <f>IF(N459="snížená",J459,0)</f>
        <v>0</v>
      </c>
      <c r="BG459" s="258">
        <f>IF(N459="zákl. přenesená",J459,0)</f>
        <v>0</v>
      </c>
      <c r="BH459" s="258">
        <f>IF(N459="sníž. přenesená",J459,0)</f>
        <v>0</v>
      </c>
      <c r="BI459" s="258">
        <f>IF(N459="nulová",J459,0)</f>
        <v>0</v>
      </c>
      <c r="BJ459" s="18" t="s">
        <v>21</v>
      </c>
      <c r="BK459" s="258">
        <f>ROUND(I459*H459,2)</f>
        <v>0</v>
      </c>
      <c r="BL459" s="18" t="s">
        <v>292</v>
      </c>
      <c r="BM459" s="257" t="s">
        <v>595</v>
      </c>
    </row>
    <row r="460" s="2" customFormat="1">
      <c r="A460" s="39"/>
      <c r="B460" s="40"/>
      <c r="C460" s="41"/>
      <c r="D460" s="259" t="s">
        <v>158</v>
      </c>
      <c r="E460" s="41"/>
      <c r="F460" s="260" t="s">
        <v>596</v>
      </c>
      <c r="G460" s="41"/>
      <c r="H460" s="41"/>
      <c r="I460" s="157"/>
      <c r="J460" s="41"/>
      <c r="K460" s="41"/>
      <c r="L460" s="45"/>
      <c r="M460" s="261"/>
      <c r="N460" s="262"/>
      <c r="O460" s="92"/>
      <c r="P460" s="92"/>
      <c r="Q460" s="92"/>
      <c r="R460" s="92"/>
      <c r="S460" s="92"/>
      <c r="T460" s="93"/>
      <c r="U460" s="39"/>
      <c r="V460" s="39"/>
      <c r="W460" s="39"/>
      <c r="X460" s="39"/>
      <c r="Y460" s="39"/>
      <c r="Z460" s="39"/>
      <c r="AA460" s="39"/>
      <c r="AB460" s="39"/>
      <c r="AC460" s="39"/>
      <c r="AD460" s="39"/>
      <c r="AE460" s="39"/>
      <c r="AT460" s="18" t="s">
        <v>158</v>
      </c>
      <c r="AU460" s="18" t="s">
        <v>21</v>
      </c>
    </row>
    <row r="461" s="2" customFormat="1">
      <c r="A461" s="39"/>
      <c r="B461" s="40"/>
      <c r="C461" s="41"/>
      <c r="D461" s="259" t="s">
        <v>160</v>
      </c>
      <c r="E461" s="41"/>
      <c r="F461" s="263" t="s">
        <v>591</v>
      </c>
      <c r="G461" s="41"/>
      <c r="H461" s="41"/>
      <c r="I461" s="157"/>
      <c r="J461" s="41"/>
      <c r="K461" s="41"/>
      <c r="L461" s="45"/>
      <c r="M461" s="261"/>
      <c r="N461" s="262"/>
      <c r="O461" s="92"/>
      <c r="P461" s="92"/>
      <c r="Q461" s="92"/>
      <c r="R461" s="92"/>
      <c r="S461" s="92"/>
      <c r="T461" s="93"/>
      <c r="U461" s="39"/>
      <c r="V461" s="39"/>
      <c r="W461" s="39"/>
      <c r="X461" s="39"/>
      <c r="Y461" s="39"/>
      <c r="Z461" s="39"/>
      <c r="AA461" s="39"/>
      <c r="AB461" s="39"/>
      <c r="AC461" s="39"/>
      <c r="AD461" s="39"/>
      <c r="AE461" s="39"/>
      <c r="AT461" s="18" t="s">
        <v>160</v>
      </c>
      <c r="AU461" s="18" t="s">
        <v>21</v>
      </c>
    </row>
    <row r="462" s="2" customFormat="1">
      <c r="A462" s="39"/>
      <c r="B462" s="40"/>
      <c r="C462" s="41"/>
      <c r="D462" s="259" t="s">
        <v>180</v>
      </c>
      <c r="E462" s="41"/>
      <c r="F462" s="263" t="s">
        <v>552</v>
      </c>
      <c r="G462" s="41"/>
      <c r="H462" s="41"/>
      <c r="I462" s="157"/>
      <c r="J462" s="41"/>
      <c r="K462" s="41"/>
      <c r="L462" s="45"/>
      <c r="M462" s="317"/>
      <c r="N462" s="318"/>
      <c r="O462" s="319"/>
      <c r="P462" s="319"/>
      <c r="Q462" s="319"/>
      <c r="R462" s="319"/>
      <c r="S462" s="319"/>
      <c r="T462" s="320"/>
      <c r="U462" s="39"/>
      <c r="V462" s="39"/>
      <c r="W462" s="39"/>
      <c r="X462" s="39"/>
      <c r="Y462" s="39"/>
      <c r="Z462" s="39"/>
      <c r="AA462" s="39"/>
      <c r="AB462" s="39"/>
      <c r="AC462" s="39"/>
      <c r="AD462" s="39"/>
      <c r="AE462" s="39"/>
      <c r="AT462" s="18" t="s">
        <v>180</v>
      </c>
      <c r="AU462" s="18" t="s">
        <v>21</v>
      </c>
    </row>
    <row r="463" s="2" customFormat="1" ht="6.96" customHeight="1">
      <c r="A463" s="39"/>
      <c r="B463" s="67"/>
      <c r="C463" s="68"/>
      <c r="D463" s="68"/>
      <c r="E463" s="68"/>
      <c r="F463" s="68"/>
      <c r="G463" s="68"/>
      <c r="H463" s="68"/>
      <c r="I463" s="194"/>
      <c r="J463" s="68"/>
      <c r="K463" s="68"/>
      <c r="L463" s="45"/>
      <c r="M463" s="39"/>
      <c r="O463" s="39"/>
      <c r="P463" s="39"/>
      <c r="Q463" s="39"/>
      <c r="R463" s="39"/>
      <c r="S463" s="39"/>
      <c r="T463" s="39"/>
      <c r="U463" s="39"/>
      <c r="V463" s="39"/>
      <c r="W463" s="39"/>
      <c r="X463" s="39"/>
      <c r="Y463" s="39"/>
      <c r="Z463" s="39"/>
      <c r="AA463" s="39"/>
      <c r="AB463" s="39"/>
      <c r="AC463" s="39"/>
      <c r="AD463" s="39"/>
      <c r="AE463" s="39"/>
    </row>
  </sheetData>
  <sheetProtection sheet="1" autoFilter="0" formatColumns="0" formatRows="0" objects="1" scenarios="1" spinCount="100000" saltValue="GaY/ZovuiXVjoJ4qatuSnMPYjXMxGsxkERpNY7F5MdJlOkIwWrPPhqMpiuzDkH+RWdtkohvp4J1qdZo7xLYVNw==" hashValue="+peWS1aKPAYUzukSuX6CxRpXasyHR9OgC8+Zj8O24nmAV8Pf0CLd/VhMajVEtsC1IAEpfo0DIaAabSbur4WZ2A==" algorithmName="SHA-512" password="CC35"/>
  <autoFilter ref="C133:K462"/>
  <mergeCells count="15">
    <mergeCell ref="E7:H7"/>
    <mergeCell ref="E11:H11"/>
    <mergeCell ref="E9:H9"/>
    <mergeCell ref="E13:H13"/>
    <mergeCell ref="E22:H22"/>
    <mergeCell ref="E31:H31"/>
    <mergeCell ref="E85:H85"/>
    <mergeCell ref="E89:H89"/>
    <mergeCell ref="E87:H87"/>
    <mergeCell ref="E91:H91"/>
    <mergeCell ref="E120:H120"/>
    <mergeCell ref="E124:H124"/>
    <mergeCell ref="E122:H122"/>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95</v>
      </c>
    </row>
    <row r="3" s="1" customFormat="1" ht="6.96" customHeight="1">
      <c r="B3" s="149"/>
      <c r="C3" s="150"/>
      <c r="D3" s="150"/>
      <c r="E3" s="150"/>
      <c r="F3" s="150"/>
      <c r="G3" s="150"/>
      <c r="H3" s="150"/>
      <c r="I3" s="151"/>
      <c r="J3" s="150"/>
      <c r="K3" s="150"/>
      <c r="L3" s="21"/>
      <c r="AT3" s="18" t="s">
        <v>85</v>
      </c>
    </row>
    <row r="4" s="1" customFormat="1" ht="24.96" customHeight="1">
      <c r="B4" s="21"/>
      <c r="D4" s="152" t="s">
        <v>112</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propustků úseku Oldřichov u Duchcova - Louka u Litvínova</v>
      </c>
      <c r="F7" s="154"/>
      <c r="G7" s="154"/>
      <c r="H7" s="154"/>
      <c r="I7" s="148"/>
      <c r="L7" s="21"/>
    </row>
    <row r="8">
      <c r="B8" s="21"/>
      <c r="D8" s="154" t="s">
        <v>113</v>
      </c>
      <c r="L8" s="21"/>
    </row>
    <row r="9" s="1" customFormat="1" ht="16.5" customHeight="1">
      <c r="B9" s="21"/>
      <c r="E9" s="155" t="s">
        <v>114</v>
      </c>
      <c r="F9" s="1"/>
      <c r="G9" s="1"/>
      <c r="H9" s="1"/>
      <c r="I9" s="148"/>
      <c r="L9" s="21"/>
    </row>
    <row r="10" s="1" customFormat="1" ht="12" customHeight="1">
      <c r="B10" s="21"/>
      <c r="D10" s="154" t="s">
        <v>115</v>
      </c>
      <c r="I10" s="148"/>
      <c r="L10" s="21"/>
    </row>
    <row r="11" s="2" customFormat="1" ht="16.5" customHeight="1">
      <c r="A11" s="39"/>
      <c r="B11" s="45"/>
      <c r="C11" s="39"/>
      <c r="D11" s="39"/>
      <c r="E11" s="156" t="s">
        <v>116</v>
      </c>
      <c r="F11" s="39"/>
      <c r="G11" s="39"/>
      <c r="H11" s="39"/>
      <c r="I11" s="157"/>
      <c r="J11" s="39"/>
      <c r="K11" s="39"/>
      <c r="L11" s="64"/>
      <c r="S11" s="39"/>
      <c r="T11" s="39"/>
      <c r="U11" s="39"/>
      <c r="V11" s="39"/>
      <c r="W11" s="39"/>
      <c r="X11" s="39"/>
      <c r="Y11" s="39"/>
      <c r="Z11" s="39"/>
      <c r="AA11" s="39"/>
      <c r="AB11" s="39"/>
      <c r="AC11" s="39"/>
      <c r="AD11" s="39"/>
      <c r="AE11" s="39"/>
    </row>
    <row r="12" s="2" customFormat="1" ht="12" customHeight="1">
      <c r="A12" s="39"/>
      <c r="B12" s="45"/>
      <c r="C12" s="39"/>
      <c r="D12" s="154" t="s">
        <v>117</v>
      </c>
      <c r="E12" s="39"/>
      <c r="F12" s="39"/>
      <c r="G12" s="39"/>
      <c r="H12" s="39"/>
      <c r="I12" s="157"/>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8" t="s">
        <v>597</v>
      </c>
      <c r="F13" s="39"/>
      <c r="G13" s="39"/>
      <c r="H13" s="39"/>
      <c r="I13" s="157"/>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157"/>
      <c r="J14" s="39"/>
      <c r="K14" s="39"/>
      <c r="L14" s="64"/>
      <c r="S14" s="39"/>
      <c r="T14" s="39"/>
      <c r="U14" s="39"/>
      <c r="V14" s="39"/>
      <c r="W14" s="39"/>
      <c r="X14" s="39"/>
      <c r="Y14" s="39"/>
      <c r="Z14" s="39"/>
      <c r="AA14" s="39"/>
      <c r="AB14" s="39"/>
      <c r="AC14" s="39"/>
      <c r="AD14" s="39"/>
      <c r="AE14" s="39"/>
    </row>
    <row r="15" s="2" customFormat="1" ht="12" customHeight="1">
      <c r="A15" s="39"/>
      <c r="B15" s="45"/>
      <c r="C15" s="39"/>
      <c r="D15" s="154" t="s">
        <v>19</v>
      </c>
      <c r="E15" s="39"/>
      <c r="F15" s="142" t="s">
        <v>1</v>
      </c>
      <c r="G15" s="39"/>
      <c r="H15" s="39"/>
      <c r="I15" s="159"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4" t="s">
        <v>22</v>
      </c>
      <c r="E16" s="39"/>
      <c r="F16" s="142" t="s">
        <v>23</v>
      </c>
      <c r="G16" s="39"/>
      <c r="H16" s="39"/>
      <c r="I16" s="159" t="s">
        <v>24</v>
      </c>
      <c r="J16" s="160" t="str">
        <f>'Rekapitulace zakázky'!AN8</f>
        <v>8. 1. 2020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157"/>
      <c r="J17" s="39"/>
      <c r="K17" s="39"/>
      <c r="L17" s="64"/>
      <c r="S17" s="39"/>
      <c r="T17" s="39"/>
      <c r="U17" s="39"/>
      <c r="V17" s="39"/>
      <c r="W17" s="39"/>
      <c r="X17" s="39"/>
      <c r="Y17" s="39"/>
      <c r="Z17" s="39"/>
      <c r="AA17" s="39"/>
      <c r="AB17" s="39"/>
      <c r="AC17" s="39"/>
      <c r="AD17" s="39"/>
      <c r="AE17" s="39"/>
    </row>
    <row r="18" s="2" customFormat="1" ht="12" customHeight="1">
      <c r="A18" s="39"/>
      <c r="B18" s="45"/>
      <c r="C18" s="39"/>
      <c r="D18" s="154" t="s">
        <v>28</v>
      </c>
      <c r="E18" s="39"/>
      <c r="F18" s="39"/>
      <c r="G18" s="39"/>
      <c r="H18" s="39"/>
      <c r="I18" s="159" t="s">
        <v>29</v>
      </c>
      <c r="J18" s="142" t="s">
        <v>1</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
        <v>23</v>
      </c>
      <c r="F19" s="39"/>
      <c r="G19" s="39"/>
      <c r="H19" s="39"/>
      <c r="I19" s="159" t="s">
        <v>30</v>
      </c>
      <c r="J19" s="142" t="s">
        <v>1</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157"/>
      <c r="J20" s="39"/>
      <c r="K20" s="39"/>
      <c r="L20" s="64"/>
      <c r="S20" s="39"/>
      <c r="T20" s="39"/>
      <c r="U20" s="39"/>
      <c r="V20" s="39"/>
      <c r="W20" s="39"/>
      <c r="X20" s="39"/>
      <c r="Y20" s="39"/>
      <c r="Z20" s="39"/>
      <c r="AA20" s="39"/>
      <c r="AB20" s="39"/>
      <c r="AC20" s="39"/>
      <c r="AD20" s="39"/>
      <c r="AE20" s="39"/>
    </row>
    <row r="21" s="2" customFormat="1" ht="12" customHeight="1">
      <c r="A21" s="39"/>
      <c r="B21" s="45"/>
      <c r="C21" s="39"/>
      <c r="D21" s="154" t="s">
        <v>31</v>
      </c>
      <c r="E21" s="39"/>
      <c r="F21" s="39"/>
      <c r="G21" s="39"/>
      <c r="H21" s="39"/>
      <c r="I21" s="159"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9"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157"/>
      <c r="J23" s="39"/>
      <c r="K23" s="39"/>
      <c r="L23" s="64"/>
      <c r="S23" s="39"/>
      <c r="T23" s="39"/>
      <c r="U23" s="39"/>
      <c r="V23" s="39"/>
      <c r="W23" s="39"/>
      <c r="X23" s="39"/>
      <c r="Y23" s="39"/>
      <c r="Z23" s="39"/>
      <c r="AA23" s="39"/>
      <c r="AB23" s="39"/>
      <c r="AC23" s="39"/>
      <c r="AD23" s="39"/>
      <c r="AE23" s="39"/>
    </row>
    <row r="24" s="2" customFormat="1" ht="12" customHeight="1">
      <c r="A24" s="39"/>
      <c r="B24" s="45"/>
      <c r="C24" s="39"/>
      <c r="D24" s="154" t="s">
        <v>33</v>
      </c>
      <c r="E24" s="39"/>
      <c r="F24" s="39"/>
      <c r="G24" s="39"/>
      <c r="H24" s="39"/>
      <c r="I24" s="159" t="s">
        <v>29</v>
      </c>
      <c r="J24" s="142" t="s">
        <v>1</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
        <v>23</v>
      </c>
      <c r="F25" s="39"/>
      <c r="G25" s="39"/>
      <c r="H25" s="39"/>
      <c r="I25" s="159" t="s">
        <v>30</v>
      </c>
      <c r="J25" s="142" t="s">
        <v>1</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157"/>
      <c r="J26" s="39"/>
      <c r="K26" s="39"/>
      <c r="L26" s="64"/>
      <c r="S26" s="39"/>
      <c r="T26" s="39"/>
      <c r="U26" s="39"/>
      <c r="V26" s="39"/>
      <c r="W26" s="39"/>
      <c r="X26" s="39"/>
      <c r="Y26" s="39"/>
      <c r="Z26" s="39"/>
      <c r="AA26" s="39"/>
      <c r="AB26" s="39"/>
      <c r="AC26" s="39"/>
      <c r="AD26" s="39"/>
      <c r="AE26" s="39"/>
    </row>
    <row r="27" s="2" customFormat="1" ht="12" customHeight="1">
      <c r="A27" s="39"/>
      <c r="B27" s="45"/>
      <c r="C27" s="39"/>
      <c r="D27" s="154" t="s">
        <v>35</v>
      </c>
      <c r="E27" s="39"/>
      <c r="F27" s="39"/>
      <c r="G27" s="39"/>
      <c r="H27" s="39"/>
      <c r="I27" s="159" t="s">
        <v>29</v>
      </c>
      <c r="J27" s="142" t="s">
        <v>1</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
        <v>23</v>
      </c>
      <c r="F28" s="39"/>
      <c r="G28" s="39"/>
      <c r="H28" s="39"/>
      <c r="I28" s="159" t="s">
        <v>30</v>
      </c>
      <c r="J28" s="142" t="s">
        <v>1</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157"/>
      <c r="J29" s="39"/>
      <c r="K29" s="39"/>
      <c r="L29" s="64"/>
      <c r="S29" s="39"/>
      <c r="T29" s="39"/>
      <c r="U29" s="39"/>
      <c r="V29" s="39"/>
      <c r="W29" s="39"/>
      <c r="X29" s="39"/>
      <c r="Y29" s="39"/>
      <c r="Z29" s="39"/>
      <c r="AA29" s="39"/>
      <c r="AB29" s="39"/>
      <c r="AC29" s="39"/>
      <c r="AD29" s="39"/>
      <c r="AE29" s="39"/>
    </row>
    <row r="30" s="2" customFormat="1" ht="12" customHeight="1">
      <c r="A30" s="39"/>
      <c r="B30" s="45"/>
      <c r="C30" s="39"/>
      <c r="D30" s="154" t="s">
        <v>36</v>
      </c>
      <c r="E30" s="39"/>
      <c r="F30" s="39"/>
      <c r="G30" s="39"/>
      <c r="H30" s="39"/>
      <c r="I30" s="157"/>
      <c r="J30" s="39"/>
      <c r="K30" s="39"/>
      <c r="L30" s="64"/>
      <c r="S30" s="39"/>
      <c r="T30" s="39"/>
      <c r="U30" s="39"/>
      <c r="V30" s="39"/>
      <c r="W30" s="39"/>
      <c r="X30" s="39"/>
      <c r="Y30" s="39"/>
      <c r="Z30" s="39"/>
      <c r="AA30" s="39"/>
      <c r="AB30" s="39"/>
      <c r="AC30" s="39"/>
      <c r="AD30" s="39"/>
      <c r="AE30" s="39"/>
    </row>
    <row r="31" s="8" customFormat="1" ht="16.5" customHeight="1">
      <c r="A31" s="161"/>
      <c r="B31" s="162"/>
      <c r="C31" s="161"/>
      <c r="D31" s="161"/>
      <c r="E31" s="163" t="s">
        <v>1</v>
      </c>
      <c r="F31" s="163"/>
      <c r="G31" s="163"/>
      <c r="H31" s="163"/>
      <c r="I31" s="164"/>
      <c r="J31" s="161"/>
      <c r="K31" s="161"/>
      <c r="L31" s="165"/>
      <c r="S31" s="161"/>
      <c r="T31" s="161"/>
      <c r="U31" s="161"/>
      <c r="V31" s="161"/>
      <c r="W31" s="161"/>
      <c r="X31" s="161"/>
      <c r="Y31" s="161"/>
      <c r="Z31" s="161"/>
      <c r="AA31" s="161"/>
      <c r="AB31" s="161"/>
      <c r="AC31" s="161"/>
      <c r="AD31" s="161"/>
      <c r="AE31" s="161"/>
    </row>
    <row r="32" s="2" customFormat="1" ht="6.96" customHeight="1">
      <c r="A32" s="39"/>
      <c r="B32" s="45"/>
      <c r="C32" s="39"/>
      <c r="D32" s="39"/>
      <c r="E32" s="39"/>
      <c r="F32" s="39"/>
      <c r="G32" s="39"/>
      <c r="H32" s="39"/>
      <c r="I32" s="157"/>
      <c r="J32" s="39"/>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25.44" customHeight="1">
      <c r="A34" s="39"/>
      <c r="B34" s="45"/>
      <c r="C34" s="39"/>
      <c r="D34" s="168" t="s">
        <v>37</v>
      </c>
      <c r="E34" s="39"/>
      <c r="F34" s="39"/>
      <c r="G34" s="39"/>
      <c r="H34" s="39"/>
      <c r="I34" s="157"/>
      <c r="J34" s="169">
        <f>ROUND(J127, 2)</f>
        <v>0</v>
      </c>
      <c r="K34" s="39"/>
      <c r="L34" s="64"/>
      <c r="S34" s="39"/>
      <c r="T34" s="39"/>
      <c r="U34" s="39"/>
      <c r="V34" s="39"/>
      <c r="W34" s="39"/>
      <c r="X34" s="39"/>
      <c r="Y34" s="39"/>
      <c r="Z34" s="39"/>
      <c r="AA34" s="39"/>
      <c r="AB34" s="39"/>
      <c r="AC34" s="39"/>
      <c r="AD34" s="39"/>
      <c r="AE34" s="39"/>
    </row>
    <row r="35" s="2" customFormat="1" ht="6.96" customHeight="1">
      <c r="A35" s="39"/>
      <c r="B35" s="45"/>
      <c r="C35" s="39"/>
      <c r="D35" s="166"/>
      <c r="E35" s="166"/>
      <c r="F35" s="166"/>
      <c r="G35" s="166"/>
      <c r="H35" s="166"/>
      <c r="I35" s="167"/>
      <c r="J35" s="166"/>
      <c r="K35" s="166"/>
      <c r="L35" s="64"/>
      <c r="S35" s="39"/>
      <c r="T35" s="39"/>
      <c r="U35" s="39"/>
      <c r="V35" s="39"/>
      <c r="W35" s="39"/>
      <c r="X35" s="39"/>
      <c r="Y35" s="39"/>
      <c r="Z35" s="39"/>
      <c r="AA35" s="39"/>
      <c r="AB35" s="39"/>
      <c r="AC35" s="39"/>
      <c r="AD35" s="39"/>
      <c r="AE35" s="39"/>
    </row>
    <row r="36" s="2" customFormat="1" ht="14.4" customHeight="1">
      <c r="A36" s="39"/>
      <c r="B36" s="45"/>
      <c r="C36" s="39"/>
      <c r="D36" s="39"/>
      <c r="E36" s="39"/>
      <c r="F36" s="170" t="s">
        <v>39</v>
      </c>
      <c r="G36" s="39"/>
      <c r="H36" s="39"/>
      <c r="I36" s="171" t="s">
        <v>38</v>
      </c>
      <c r="J36" s="170" t="s">
        <v>40</v>
      </c>
      <c r="K36" s="39"/>
      <c r="L36" s="64"/>
      <c r="S36" s="39"/>
      <c r="T36" s="39"/>
      <c r="U36" s="39"/>
      <c r="V36" s="39"/>
      <c r="W36" s="39"/>
      <c r="X36" s="39"/>
      <c r="Y36" s="39"/>
      <c r="Z36" s="39"/>
      <c r="AA36" s="39"/>
      <c r="AB36" s="39"/>
      <c r="AC36" s="39"/>
      <c r="AD36" s="39"/>
      <c r="AE36" s="39"/>
    </row>
    <row r="37" s="2" customFormat="1" ht="14.4" customHeight="1">
      <c r="A37" s="39"/>
      <c r="B37" s="45"/>
      <c r="C37" s="39"/>
      <c r="D37" s="156" t="s">
        <v>41</v>
      </c>
      <c r="E37" s="154" t="s">
        <v>42</v>
      </c>
      <c r="F37" s="172">
        <f>ROUND((SUM(BE127:BE215)),  2)</f>
        <v>0</v>
      </c>
      <c r="G37" s="39"/>
      <c r="H37" s="39"/>
      <c r="I37" s="173">
        <v>0.20999999999999999</v>
      </c>
      <c r="J37" s="172">
        <f>ROUND(((SUM(BE127:BE215))*I37),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4" t="s">
        <v>43</v>
      </c>
      <c r="F38" s="172">
        <f>ROUND((SUM(BF127:BF215)),  2)</f>
        <v>0</v>
      </c>
      <c r="G38" s="39"/>
      <c r="H38" s="39"/>
      <c r="I38" s="173">
        <v>0.14999999999999999</v>
      </c>
      <c r="J38" s="172">
        <f>ROUND(((SUM(BF127:BF215))*I38),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44</v>
      </c>
      <c r="F39" s="172">
        <f>ROUND((SUM(BG127:BG215)),  2)</f>
        <v>0</v>
      </c>
      <c r="G39" s="39"/>
      <c r="H39" s="39"/>
      <c r="I39" s="173">
        <v>0.20999999999999999</v>
      </c>
      <c r="J39" s="172">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4" t="s">
        <v>45</v>
      </c>
      <c r="F40" s="172">
        <f>ROUND((SUM(BH127:BH215)),  2)</f>
        <v>0</v>
      </c>
      <c r="G40" s="39"/>
      <c r="H40" s="39"/>
      <c r="I40" s="173">
        <v>0.14999999999999999</v>
      </c>
      <c r="J40" s="172">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4" t="s">
        <v>46</v>
      </c>
      <c r="F41" s="172">
        <f>ROUND((SUM(BI127:BI215)),  2)</f>
        <v>0</v>
      </c>
      <c r="G41" s="39"/>
      <c r="H41" s="39"/>
      <c r="I41" s="173">
        <v>0</v>
      </c>
      <c r="J41" s="172">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2" customFormat="1" ht="25.44" customHeight="1">
      <c r="A43" s="39"/>
      <c r="B43" s="45"/>
      <c r="C43" s="174"/>
      <c r="D43" s="175" t="s">
        <v>47</v>
      </c>
      <c r="E43" s="176"/>
      <c r="F43" s="176"/>
      <c r="G43" s="177" t="s">
        <v>48</v>
      </c>
      <c r="H43" s="178" t="s">
        <v>49</v>
      </c>
      <c r="I43" s="179"/>
      <c r="J43" s="180">
        <f>SUM(J34:J41)</f>
        <v>0</v>
      </c>
      <c r="K43" s="181"/>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157"/>
      <c r="J44" s="39"/>
      <c r="K44" s="39"/>
      <c r="L44" s="64"/>
      <c r="S44" s="39"/>
      <c r="T44" s="39"/>
      <c r="U44" s="39"/>
      <c r="V44" s="39"/>
      <c r="W44" s="39"/>
      <c r="X44" s="39"/>
      <c r="Y44" s="39"/>
      <c r="Z44" s="39"/>
      <c r="AA44" s="39"/>
      <c r="AB44" s="39"/>
      <c r="AC44" s="39"/>
      <c r="AD44" s="39"/>
      <c r="AE44" s="39"/>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propustků úseku Oldřichov u Duchcova - Louka u Litvínova</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113</v>
      </c>
      <c r="D86" s="23"/>
      <c r="E86" s="23"/>
      <c r="F86" s="23"/>
      <c r="G86" s="23"/>
      <c r="H86" s="23"/>
      <c r="I86" s="148"/>
      <c r="J86" s="23"/>
      <c r="K86" s="23"/>
      <c r="L86" s="21"/>
    </row>
    <row r="87" s="1" customFormat="1" ht="16.5" customHeight="1">
      <c r="B87" s="22"/>
      <c r="C87" s="23"/>
      <c r="D87" s="23"/>
      <c r="E87" s="198" t="s">
        <v>114</v>
      </c>
      <c r="F87" s="23"/>
      <c r="G87" s="23"/>
      <c r="H87" s="23"/>
      <c r="I87" s="148"/>
      <c r="J87" s="23"/>
      <c r="K87" s="23"/>
      <c r="L87" s="21"/>
    </row>
    <row r="88" s="1" customFormat="1" ht="12" customHeight="1">
      <c r="B88" s="22"/>
      <c r="C88" s="33" t="s">
        <v>115</v>
      </c>
      <c r="D88" s="23"/>
      <c r="E88" s="23"/>
      <c r="F88" s="23"/>
      <c r="G88" s="23"/>
      <c r="H88" s="23"/>
      <c r="I88" s="148"/>
      <c r="J88" s="23"/>
      <c r="K88" s="23"/>
      <c r="L88" s="21"/>
    </row>
    <row r="89" s="2" customFormat="1" ht="16.5" customHeight="1">
      <c r="A89" s="39"/>
      <c r="B89" s="40"/>
      <c r="C89" s="41"/>
      <c r="D89" s="41"/>
      <c r="E89" s="199" t="s">
        <v>116</v>
      </c>
      <c r="F89" s="41"/>
      <c r="G89" s="41"/>
      <c r="H89" s="41"/>
      <c r="I89" s="157"/>
      <c r="J89" s="41"/>
      <c r="K89" s="41"/>
      <c r="L89" s="64"/>
      <c r="S89" s="39"/>
      <c r="T89" s="39"/>
      <c r="U89" s="39"/>
      <c r="V89" s="39"/>
      <c r="W89" s="39"/>
      <c r="X89" s="39"/>
      <c r="Y89" s="39"/>
      <c r="Z89" s="39"/>
      <c r="AA89" s="39"/>
      <c r="AB89" s="39"/>
      <c r="AC89" s="39"/>
      <c r="AD89" s="39"/>
      <c r="AE89" s="39"/>
    </row>
    <row r="90" s="2" customFormat="1" ht="12" customHeight="1">
      <c r="A90" s="39"/>
      <c r="B90" s="40"/>
      <c r="C90" s="33" t="s">
        <v>117</v>
      </c>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 xml:space="preserve">002 - km 46,306 - svršek </v>
      </c>
      <c r="F91" s="41"/>
      <c r="G91" s="41"/>
      <c r="H91" s="41"/>
      <c r="I91" s="157"/>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159" t="s">
        <v>24</v>
      </c>
      <c r="J93" s="80" t="str">
        <f>IF(J16="","",J16)</f>
        <v>8. 1. 2020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157"/>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159"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159"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9.28" customHeight="1">
      <c r="A98" s="39"/>
      <c r="B98" s="40"/>
      <c r="C98" s="200" t="s">
        <v>120</v>
      </c>
      <c r="D98" s="201"/>
      <c r="E98" s="201"/>
      <c r="F98" s="201"/>
      <c r="G98" s="201"/>
      <c r="H98" s="201"/>
      <c r="I98" s="202"/>
      <c r="J98" s="203" t="s">
        <v>121</v>
      </c>
      <c r="K98" s="201"/>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157"/>
      <c r="J99" s="41"/>
      <c r="K99" s="41"/>
      <c r="L99" s="64"/>
      <c r="S99" s="39"/>
      <c r="T99" s="39"/>
      <c r="U99" s="39"/>
      <c r="V99" s="39"/>
      <c r="W99" s="39"/>
      <c r="X99" s="39"/>
      <c r="Y99" s="39"/>
      <c r="Z99" s="39"/>
      <c r="AA99" s="39"/>
      <c r="AB99" s="39"/>
      <c r="AC99" s="39"/>
      <c r="AD99" s="39"/>
      <c r="AE99" s="39"/>
    </row>
    <row r="100" s="2" customFormat="1" ht="22.8" customHeight="1">
      <c r="A100" s="39"/>
      <c r="B100" s="40"/>
      <c r="C100" s="204" t="s">
        <v>122</v>
      </c>
      <c r="D100" s="41"/>
      <c r="E100" s="41"/>
      <c r="F100" s="41"/>
      <c r="G100" s="41"/>
      <c r="H100" s="41"/>
      <c r="I100" s="157"/>
      <c r="J100" s="111">
        <f>J127</f>
        <v>0</v>
      </c>
      <c r="K100" s="41"/>
      <c r="L100" s="64"/>
      <c r="S100" s="39"/>
      <c r="T100" s="39"/>
      <c r="U100" s="39"/>
      <c r="V100" s="39"/>
      <c r="W100" s="39"/>
      <c r="X100" s="39"/>
      <c r="Y100" s="39"/>
      <c r="Z100" s="39"/>
      <c r="AA100" s="39"/>
      <c r="AB100" s="39"/>
      <c r="AC100" s="39"/>
      <c r="AD100" s="39"/>
      <c r="AE100" s="39"/>
      <c r="AU100" s="18" t="s">
        <v>123</v>
      </c>
    </row>
    <row r="101" s="9" customFormat="1" ht="24.96" customHeight="1">
      <c r="A101" s="9"/>
      <c r="B101" s="205"/>
      <c r="C101" s="206"/>
      <c r="D101" s="207" t="s">
        <v>598</v>
      </c>
      <c r="E101" s="208"/>
      <c r="F101" s="208"/>
      <c r="G101" s="208"/>
      <c r="H101" s="208"/>
      <c r="I101" s="209"/>
      <c r="J101" s="210">
        <f>J128</f>
        <v>0</v>
      </c>
      <c r="K101" s="206"/>
      <c r="L101" s="211"/>
      <c r="S101" s="9"/>
      <c r="T101" s="9"/>
      <c r="U101" s="9"/>
      <c r="V101" s="9"/>
      <c r="W101" s="9"/>
      <c r="X101" s="9"/>
      <c r="Y101" s="9"/>
      <c r="Z101" s="9"/>
      <c r="AA101" s="9"/>
      <c r="AB101" s="9"/>
      <c r="AC101" s="9"/>
      <c r="AD101" s="9"/>
      <c r="AE101" s="9"/>
    </row>
    <row r="102" s="9" customFormat="1" ht="24.96" customHeight="1">
      <c r="A102" s="9"/>
      <c r="B102" s="205"/>
      <c r="C102" s="206"/>
      <c r="D102" s="207" t="s">
        <v>599</v>
      </c>
      <c r="E102" s="208"/>
      <c r="F102" s="208"/>
      <c r="G102" s="208"/>
      <c r="H102" s="208"/>
      <c r="I102" s="209"/>
      <c r="J102" s="210">
        <f>J201</f>
        <v>0</v>
      </c>
      <c r="K102" s="206"/>
      <c r="L102" s="211"/>
      <c r="S102" s="9"/>
      <c r="T102" s="9"/>
      <c r="U102" s="9"/>
      <c r="V102" s="9"/>
      <c r="W102" s="9"/>
      <c r="X102" s="9"/>
      <c r="Y102" s="9"/>
      <c r="Z102" s="9"/>
      <c r="AA102" s="9"/>
      <c r="AB102" s="9"/>
      <c r="AC102" s="9"/>
      <c r="AD102" s="9"/>
      <c r="AE102" s="9"/>
    </row>
    <row r="103" s="9" customFormat="1" ht="24.96" customHeight="1">
      <c r="A103" s="9"/>
      <c r="B103" s="205"/>
      <c r="C103" s="206"/>
      <c r="D103" s="207" t="s">
        <v>600</v>
      </c>
      <c r="E103" s="208"/>
      <c r="F103" s="208"/>
      <c r="G103" s="208"/>
      <c r="H103" s="208"/>
      <c r="I103" s="209"/>
      <c r="J103" s="210">
        <f>J210</f>
        <v>0</v>
      </c>
      <c r="K103" s="206"/>
      <c r="L103" s="211"/>
      <c r="S103" s="9"/>
      <c r="T103" s="9"/>
      <c r="U103" s="9"/>
      <c r="V103" s="9"/>
      <c r="W103" s="9"/>
      <c r="X103" s="9"/>
      <c r="Y103" s="9"/>
      <c r="Z103" s="9"/>
      <c r="AA103" s="9"/>
      <c r="AB103" s="9"/>
      <c r="AC103" s="9"/>
      <c r="AD103" s="9"/>
      <c r="AE103" s="9"/>
    </row>
    <row r="104" s="2" customFormat="1" ht="21.84" customHeight="1">
      <c r="A104" s="39"/>
      <c r="B104" s="40"/>
      <c r="C104" s="41"/>
      <c r="D104" s="41"/>
      <c r="E104" s="41"/>
      <c r="F104" s="41"/>
      <c r="G104" s="41"/>
      <c r="H104" s="41"/>
      <c r="I104" s="157"/>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194"/>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197"/>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134</v>
      </c>
      <c r="D110" s="41"/>
      <c r="E110" s="41"/>
      <c r="F110" s="41"/>
      <c r="G110" s="41"/>
      <c r="H110" s="41"/>
      <c r="I110" s="157"/>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157"/>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98" t="str">
        <f>E7</f>
        <v>Oprava propustků úseku Oldřichov u Duchcova - Louka u Litvínova</v>
      </c>
      <c r="F113" s="33"/>
      <c r="G113" s="33"/>
      <c r="H113" s="33"/>
      <c r="I113" s="157"/>
      <c r="J113" s="41"/>
      <c r="K113" s="41"/>
      <c r="L113" s="64"/>
      <c r="S113" s="39"/>
      <c r="T113" s="39"/>
      <c r="U113" s="39"/>
      <c r="V113" s="39"/>
      <c r="W113" s="39"/>
      <c r="X113" s="39"/>
      <c r="Y113" s="39"/>
      <c r="Z113" s="39"/>
      <c r="AA113" s="39"/>
      <c r="AB113" s="39"/>
      <c r="AC113" s="39"/>
      <c r="AD113" s="39"/>
      <c r="AE113" s="39"/>
    </row>
    <row r="114" s="1" customFormat="1" ht="12" customHeight="1">
      <c r="B114" s="22"/>
      <c r="C114" s="33" t="s">
        <v>113</v>
      </c>
      <c r="D114" s="23"/>
      <c r="E114" s="23"/>
      <c r="F114" s="23"/>
      <c r="G114" s="23"/>
      <c r="H114" s="23"/>
      <c r="I114" s="148"/>
      <c r="J114" s="23"/>
      <c r="K114" s="23"/>
      <c r="L114" s="21"/>
    </row>
    <row r="115" s="1" customFormat="1" ht="16.5" customHeight="1">
      <c r="B115" s="22"/>
      <c r="C115" s="23"/>
      <c r="D115" s="23"/>
      <c r="E115" s="198" t="s">
        <v>114</v>
      </c>
      <c r="F115" s="23"/>
      <c r="G115" s="23"/>
      <c r="H115" s="23"/>
      <c r="I115" s="148"/>
      <c r="J115" s="23"/>
      <c r="K115" s="23"/>
      <c r="L115" s="21"/>
    </row>
    <row r="116" s="1" customFormat="1" ht="12" customHeight="1">
      <c r="B116" s="22"/>
      <c r="C116" s="33" t="s">
        <v>115</v>
      </c>
      <c r="D116" s="23"/>
      <c r="E116" s="23"/>
      <c r="F116" s="23"/>
      <c r="G116" s="23"/>
      <c r="H116" s="23"/>
      <c r="I116" s="148"/>
      <c r="J116" s="23"/>
      <c r="K116" s="23"/>
      <c r="L116" s="21"/>
    </row>
    <row r="117" s="2" customFormat="1" ht="16.5" customHeight="1">
      <c r="A117" s="39"/>
      <c r="B117" s="40"/>
      <c r="C117" s="41"/>
      <c r="D117" s="41"/>
      <c r="E117" s="199" t="s">
        <v>116</v>
      </c>
      <c r="F117" s="41"/>
      <c r="G117" s="41"/>
      <c r="H117" s="41"/>
      <c r="I117" s="157"/>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117</v>
      </c>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E13</f>
        <v xml:space="preserve">002 - km 46,306 - svršek </v>
      </c>
      <c r="F119" s="41"/>
      <c r="G119" s="41"/>
      <c r="H119" s="41"/>
      <c r="I119" s="157"/>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57"/>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22</v>
      </c>
      <c r="D121" s="41"/>
      <c r="E121" s="41"/>
      <c r="F121" s="28" t="str">
        <f>F16</f>
        <v xml:space="preserve"> </v>
      </c>
      <c r="G121" s="41"/>
      <c r="H121" s="41"/>
      <c r="I121" s="159" t="s">
        <v>24</v>
      </c>
      <c r="J121" s="80" t="str">
        <f>IF(J16="","",J16)</f>
        <v>8. 1. 2020</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57"/>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28</v>
      </c>
      <c r="D123" s="41"/>
      <c r="E123" s="41"/>
      <c r="F123" s="28" t="str">
        <f>E19</f>
        <v xml:space="preserve"> </v>
      </c>
      <c r="G123" s="41"/>
      <c r="H123" s="41"/>
      <c r="I123" s="159" t="s">
        <v>33</v>
      </c>
      <c r="J123" s="37" t="str">
        <f>E25</f>
        <v xml:space="preserve"> </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31</v>
      </c>
      <c r="D124" s="41"/>
      <c r="E124" s="41"/>
      <c r="F124" s="28" t="str">
        <f>IF(E22="","",E22)</f>
        <v>Vyplň údaj</v>
      </c>
      <c r="G124" s="41"/>
      <c r="H124" s="41"/>
      <c r="I124" s="159" t="s">
        <v>35</v>
      </c>
      <c r="J124" s="37" t="str">
        <f>E28</f>
        <v xml:space="preserve">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157"/>
      <c r="J125" s="41"/>
      <c r="K125" s="41"/>
      <c r="L125" s="64"/>
      <c r="S125" s="39"/>
      <c r="T125" s="39"/>
      <c r="U125" s="39"/>
      <c r="V125" s="39"/>
      <c r="W125" s="39"/>
      <c r="X125" s="39"/>
      <c r="Y125" s="39"/>
      <c r="Z125" s="39"/>
      <c r="AA125" s="39"/>
      <c r="AB125" s="39"/>
      <c r="AC125" s="39"/>
      <c r="AD125" s="39"/>
      <c r="AE125" s="39"/>
    </row>
    <row r="126" s="11" customFormat="1" ht="29.28" customHeight="1">
      <c r="A126" s="218"/>
      <c r="B126" s="219"/>
      <c r="C126" s="220" t="s">
        <v>135</v>
      </c>
      <c r="D126" s="221" t="s">
        <v>62</v>
      </c>
      <c r="E126" s="221" t="s">
        <v>58</v>
      </c>
      <c r="F126" s="221" t="s">
        <v>59</v>
      </c>
      <c r="G126" s="221" t="s">
        <v>136</v>
      </c>
      <c r="H126" s="221" t="s">
        <v>137</v>
      </c>
      <c r="I126" s="222" t="s">
        <v>138</v>
      </c>
      <c r="J126" s="221" t="s">
        <v>121</v>
      </c>
      <c r="K126" s="223" t="s">
        <v>139</v>
      </c>
      <c r="L126" s="224"/>
      <c r="M126" s="101" t="s">
        <v>1</v>
      </c>
      <c r="N126" s="102" t="s">
        <v>41</v>
      </c>
      <c r="O126" s="102" t="s">
        <v>140</v>
      </c>
      <c r="P126" s="102" t="s">
        <v>141</v>
      </c>
      <c r="Q126" s="102" t="s">
        <v>142</v>
      </c>
      <c r="R126" s="102" t="s">
        <v>143</v>
      </c>
      <c r="S126" s="102" t="s">
        <v>144</v>
      </c>
      <c r="T126" s="103" t="s">
        <v>145</v>
      </c>
      <c r="U126" s="218"/>
      <c r="V126" s="218"/>
      <c r="W126" s="218"/>
      <c r="X126" s="218"/>
      <c r="Y126" s="218"/>
      <c r="Z126" s="218"/>
      <c r="AA126" s="218"/>
      <c r="AB126" s="218"/>
      <c r="AC126" s="218"/>
      <c r="AD126" s="218"/>
      <c r="AE126" s="218"/>
    </row>
    <row r="127" s="2" customFormat="1" ht="22.8" customHeight="1">
      <c r="A127" s="39"/>
      <c r="B127" s="40"/>
      <c r="C127" s="108" t="s">
        <v>146</v>
      </c>
      <c r="D127" s="41"/>
      <c r="E127" s="41"/>
      <c r="F127" s="41"/>
      <c r="G127" s="41"/>
      <c r="H127" s="41"/>
      <c r="I127" s="157"/>
      <c r="J127" s="225">
        <f>BK127</f>
        <v>0</v>
      </c>
      <c r="K127" s="41"/>
      <c r="L127" s="45"/>
      <c r="M127" s="104"/>
      <c r="N127" s="226"/>
      <c r="O127" s="105"/>
      <c r="P127" s="227">
        <f>P128+P201+P210</f>
        <v>0</v>
      </c>
      <c r="Q127" s="105"/>
      <c r="R127" s="227">
        <f>R128+R201+R210</f>
        <v>35.285999999999994</v>
      </c>
      <c r="S127" s="105"/>
      <c r="T127" s="228">
        <f>T128+T201+T210</f>
        <v>0</v>
      </c>
      <c r="U127" s="39"/>
      <c r="V127" s="39"/>
      <c r="W127" s="39"/>
      <c r="X127" s="39"/>
      <c r="Y127" s="39"/>
      <c r="Z127" s="39"/>
      <c r="AA127" s="39"/>
      <c r="AB127" s="39"/>
      <c r="AC127" s="39"/>
      <c r="AD127" s="39"/>
      <c r="AE127" s="39"/>
      <c r="AT127" s="18" t="s">
        <v>76</v>
      </c>
      <c r="AU127" s="18" t="s">
        <v>123</v>
      </c>
      <c r="BK127" s="229">
        <f>BK128+BK201+BK210</f>
        <v>0</v>
      </c>
    </row>
    <row r="128" s="12" customFormat="1" ht="25.92" customHeight="1">
      <c r="A128" s="12"/>
      <c r="B128" s="230"/>
      <c r="C128" s="231"/>
      <c r="D128" s="232" t="s">
        <v>76</v>
      </c>
      <c r="E128" s="233" t="s">
        <v>191</v>
      </c>
      <c r="F128" s="233" t="s">
        <v>601</v>
      </c>
      <c r="G128" s="231"/>
      <c r="H128" s="231"/>
      <c r="I128" s="234"/>
      <c r="J128" s="235">
        <f>BK128</f>
        <v>0</v>
      </c>
      <c r="K128" s="231"/>
      <c r="L128" s="236"/>
      <c r="M128" s="237"/>
      <c r="N128" s="238"/>
      <c r="O128" s="238"/>
      <c r="P128" s="239">
        <f>SUM(P129:P200)</f>
        <v>0</v>
      </c>
      <c r="Q128" s="238"/>
      <c r="R128" s="239">
        <f>SUM(R129:R200)</f>
        <v>35.285999999999994</v>
      </c>
      <c r="S128" s="238"/>
      <c r="T128" s="240">
        <f>SUM(T129:T200)</f>
        <v>0</v>
      </c>
      <c r="U128" s="12"/>
      <c r="V128" s="12"/>
      <c r="W128" s="12"/>
      <c r="X128" s="12"/>
      <c r="Y128" s="12"/>
      <c r="Z128" s="12"/>
      <c r="AA128" s="12"/>
      <c r="AB128" s="12"/>
      <c r="AC128" s="12"/>
      <c r="AD128" s="12"/>
      <c r="AE128" s="12"/>
      <c r="AR128" s="241" t="s">
        <v>21</v>
      </c>
      <c r="AT128" s="242" t="s">
        <v>76</v>
      </c>
      <c r="AU128" s="242" t="s">
        <v>77</v>
      </c>
      <c r="AY128" s="241" t="s">
        <v>149</v>
      </c>
      <c r="BK128" s="243">
        <f>SUM(BK129:BK200)</f>
        <v>0</v>
      </c>
    </row>
    <row r="129" s="2" customFormat="1" ht="21.75" customHeight="1">
      <c r="A129" s="39"/>
      <c r="B129" s="40"/>
      <c r="C129" s="246" t="s">
        <v>21</v>
      </c>
      <c r="D129" s="246" t="s">
        <v>151</v>
      </c>
      <c r="E129" s="247" t="s">
        <v>602</v>
      </c>
      <c r="F129" s="248" t="s">
        <v>603</v>
      </c>
      <c r="G129" s="249" t="s">
        <v>154</v>
      </c>
      <c r="H129" s="250">
        <v>15.1</v>
      </c>
      <c r="I129" s="251"/>
      <c r="J129" s="252">
        <f>ROUND(I129*H129,2)</f>
        <v>0</v>
      </c>
      <c r="K129" s="248" t="s">
        <v>604</v>
      </c>
      <c r="L129" s="45"/>
      <c r="M129" s="253" t="s">
        <v>1</v>
      </c>
      <c r="N129" s="254" t="s">
        <v>42</v>
      </c>
      <c r="O129" s="92"/>
      <c r="P129" s="255">
        <f>O129*H129</f>
        <v>0</v>
      </c>
      <c r="Q129" s="255">
        <v>0</v>
      </c>
      <c r="R129" s="255">
        <f>Q129*H129</f>
        <v>0</v>
      </c>
      <c r="S129" s="255">
        <v>0</v>
      </c>
      <c r="T129" s="256">
        <f>S129*H129</f>
        <v>0</v>
      </c>
      <c r="U129" s="39"/>
      <c r="V129" s="39"/>
      <c r="W129" s="39"/>
      <c r="X129" s="39"/>
      <c r="Y129" s="39"/>
      <c r="Z129" s="39"/>
      <c r="AA129" s="39"/>
      <c r="AB129" s="39"/>
      <c r="AC129" s="39"/>
      <c r="AD129" s="39"/>
      <c r="AE129" s="39"/>
      <c r="AR129" s="257" t="s">
        <v>156</v>
      </c>
      <c r="AT129" s="257" t="s">
        <v>151</v>
      </c>
      <c r="AU129" s="257" t="s">
        <v>21</v>
      </c>
      <c r="AY129" s="18" t="s">
        <v>149</v>
      </c>
      <c r="BE129" s="258">
        <f>IF(N129="základní",J129,0)</f>
        <v>0</v>
      </c>
      <c r="BF129" s="258">
        <f>IF(N129="snížená",J129,0)</f>
        <v>0</v>
      </c>
      <c r="BG129" s="258">
        <f>IF(N129="zákl. přenesená",J129,0)</f>
        <v>0</v>
      </c>
      <c r="BH129" s="258">
        <f>IF(N129="sníž. přenesená",J129,0)</f>
        <v>0</v>
      </c>
      <c r="BI129" s="258">
        <f>IF(N129="nulová",J129,0)</f>
        <v>0</v>
      </c>
      <c r="BJ129" s="18" t="s">
        <v>21</v>
      </c>
      <c r="BK129" s="258">
        <f>ROUND(I129*H129,2)</f>
        <v>0</v>
      </c>
      <c r="BL129" s="18" t="s">
        <v>156</v>
      </c>
      <c r="BM129" s="257" t="s">
        <v>605</v>
      </c>
    </row>
    <row r="130" s="2" customFormat="1">
      <c r="A130" s="39"/>
      <c r="B130" s="40"/>
      <c r="C130" s="41"/>
      <c r="D130" s="259" t="s">
        <v>158</v>
      </c>
      <c r="E130" s="41"/>
      <c r="F130" s="260" t="s">
        <v>606</v>
      </c>
      <c r="G130" s="41"/>
      <c r="H130" s="41"/>
      <c r="I130" s="157"/>
      <c r="J130" s="41"/>
      <c r="K130" s="41"/>
      <c r="L130" s="45"/>
      <c r="M130" s="261"/>
      <c r="N130" s="262"/>
      <c r="O130" s="92"/>
      <c r="P130" s="92"/>
      <c r="Q130" s="92"/>
      <c r="R130" s="92"/>
      <c r="S130" s="92"/>
      <c r="T130" s="93"/>
      <c r="U130" s="39"/>
      <c r="V130" s="39"/>
      <c r="W130" s="39"/>
      <c r="X130" s="39"/>
      <c r="Y130" s="39"/>
      <c r="Z130" s="39"/>
      <c r="AA130" s="39"/>
      <c r="AB130" s="39"/>
      <c r="AC130" s="39"/>
      <c r="AD130" s="39"/>
      <c r="AE130" s="39"/>
      <c r="AT130" s="18" t="s">
        <v>158</v>
      </c>
      <c r="AU130" s="18" t="s">
        <v>21</v>
      </c>
    </row>
    <row r="131" s="2" customFormat="1">
      <c r="A131" s="39"/>
      <c r="B131" s="40"/>
      <c r="C131" s="41"/>
      <c r="D131" s="259" t="s">
        <v>160</v>
      </c>
      <c r="E131" s="41"/>
      <c r="F131" s="263" t="s">
        <v>607</v>
      </c>
      <c r="G131" s="41"/>
      <c r="H131" s="41"/>
      <c r="I131" s="157"/>
      <c r="J131" s="41"/>
      <c r="K131" s="41"/>
      <c r="L131" s="45"/>
      <c r="M131" s="261"/>
      <c r="N131" s="262"/>
      <c r="O131" s="92"/>
      <c r="P131" s="92"/>
      <c r="Q131" s="92"/>
      <c r="R131" s="92"/>
      <c r="S131" s="92"/>
      <c r="T131" s="93"/>
      <c r="U131" s="39"/>
      <c r="V131" s="39"/>
      <c r="W131" s="39"/>
      <c r="X131" s="39"/>
      <c r="Y131" s="39"/>
      <c r="Z131" s="39"/>
      <c r="AA131" s="39"/>
      <c r="AB131" s="39"/>
      <c r="AC131" s="39"/>
      <c r="AD131" s="39"/>
      <c r="AE131" s="39"/>
      <c r="AT131" s="18" t="s">
        <v>160</v>
      </c>
      <c r="AU131" s="18" t="s">
        <v>21</v>
      </c>
    </row>
    <row r="132" s="13" customFormat="1">
      <c r="A132" s="13"/>
      <c r="B132" s="264"/>
      <c r="C132" s="265"/>
      <c r="D132" s="259" t="s">
        <v>162</v>
      </c>
      <c r="E132" s="266" t="s">
        <v>1</v>
      </c>
      <c r="F132" s="267" t="s">
        <v>608</v>
      </c>
      <c r="G132" s="265"/>
      <c r="H132" s="266" t="s">
        <v>1</v>
      </c>
      <c r="I132" s="268"/>
      <c r="J132" s="265"/>
      <c r="K132" s="265"/>
      <c r="L132" s="269"/>
      <c r="M132" s="270"/>
      <c r="N132" s="271"/>
      <c r="O132" s="271"/>
      <c r="P132" s="271"/>
      <c r="Q132" s="271"/>
      <c r="R132" s="271"/>
      <c r="S132" s="271"/>
      <c r="T132" s="272"/>
      <c r="U132" s="13"/>
      <c r="V132" s="13"/>
      <c r="W132" s="13"/>
      <c r="X132" s="13"/>
      <c r="Y132" s="13"/>
      <c r="Z132" s="13"/>
      <c r="AA132" s="13"/>
      <c r="AB132" s="13"/>
      <c r="AC132" s="13"/>
      <c r="AD132" s="13"/>
      <c r="AE132" s="13"/>
      <c r="AT132" s="273" t="s">
        <v>162</v>
      </c>
      <c r="AU132" s="273" t="s">
        <v>21</v>
      </c>
      <c r="AV132" s="13" t="s">
        <v>21</v>
      </c>
      <c r="AW132" s="13" t="s">
        <v>34</v>
      </c>
      <c r="AX132" s="13" t="s">
        <v>77</v>
      </c>
      <c r="AY132" s="273" t="s">
        <v>149</v>
      </c>
    </row>
    <row r="133" s="14" customFormat="1">
      <c r="A133" s="14"/>
      <c r="B133" s="274"/>
      <c r="C133" s="275"/>
      <c r="D133" s="259" t="s">
        <v>162</v>
      </c>
      <c r="E133" s="276" t="s">
        <v>1</v>
      </c>
      <c r="F133" s="277" t="s">
        <v>609</v>
      </c>
      <c r="G133" s="275"/>
      <c r="H133" s="278">
        <v>8.5</v>
      </c>
      <c r="I133" s="279"/>
      <c r="J133" s="275"/>
      <c r="K133" s="275"/>
      <c r="L133" s="280"/>
      <c r="M133" s="281"/>
      <c r="N133" s="282"/>
      <c r="O133" s="282"/>
      <c r="P133" s="282"/>
      <c r="Q133" s="282"/>
      <c r="R133" s="282"/>
      <c r="S133" s="282"/>
      <c r="T133" s="283"/>
      <c r="U133" s="14"/>
      <c r="V133" s="14"/>
      <c r="W133" s="14"/>
      <c r="X133" s="14"/>
      <c r="Y133" s="14"/>
      <c r="Z133" s="14"/>
      <c r="AA133" s="14"/>
      <c r="AB133" s="14"/>
      <c r="AC133" s="14"/>
      <c r="AD133" s="14"/>
      <c r="AE133" s="14"/>
      <c r="AT133" s="284" t="s">
        <v>162</v>
      </c>
      <c r="AU133" s="284" t="s">
        <v>21</v>
      </c>
      <c r="AV133" s="14" t="s">
        <v>85</v>
      </c>
      <c r="AW133" s="14" t="s">
        <v>34</v>
      </c>
      <c r="AX133" s="14" t="s">
        <v>77</v>
      </c>
      <c r="AY133" s="284" t="s">
        <v>149</v>
      </c>
    </row>
    <row r="134" s="13" customFormat="1">
      <c r="A134" s="13"/>
      <c r="B134" s="264"/>
      <c r="C134" s="265"/>
      <c r="D134" s="259" t="s">
        <v>162</v>
      </c>
      <c r="E134" s="266" t="s">
        <v>1</v>
      </c>
      <c r="F134" s="267" t="s">
        <v>610</v>
      </c>
      <c r="G134" s="265"/>
      <c r="H134" s="266" t="s">
        <v>1</v>
      </c>
      <c r="I134" s="268"/>
      <c r="J134" s="265"/>
      <c r="K134" s="265"/>
      <c r="L134" s="269"/>
      <c r="M134" s="270"/>
      <c r="N134" s="271"/>
      <c r="O134" s="271"/>
      <c r="P134" s="271"/>
      <c r="Q134" s="271"/>
      <c r="R134" s="271"/>
      <c r="S134" s="271"/>
      <c r="T134" s="272"/>
      <c r="U134" s="13"/>
      <c r="V134" s="13"/>
      <c r="W134" s="13"/>
      <c r="X134" s="13"/>
      <c r="Y134" s="13"/>
      <c r="Z134" s="13"/>
      <c r="AA134" s="13"/>
      <c r="AB134" s="13"/>
      <c r="AC134" s="13"/>
      <c r="AD134" s="13"/>
      <c r="AE134" s="13"/>
      <c r="AT134" s="273" t="s">
        <v>162</v>
      </c>
      <c r="AU134" s="273" t="s">
        <v>21</v>
      </c>
      <c r="AV134" s="13" t="s">
        <v>21</v>
      </c>
      <c r="AW134" s="13" t="s">
        <v>34</v>
      </c>
      <c r="AX134" s="13" t="s">
        <v>77</v>
      </c>
      <c r="AY134" s="273" t="s">
        <v>149</v>
      </c>
    </row>
    <row r="135" s="14" customFormat="1">
      <c r="A135" s="14"/>
      <c r="B135" s="274"/>
      <c r="C135" s="275"/>
      <c r="D135" s="259" t="s">
        <v>162</v>
      </c>
      <c r="E135" s="276" t="s">
        <v>1</v>
      </c>
      <c r="F135" s="277" t="s">
        <v>611</v>
      </c>
      <c r="G135" s="275"/>
      <c r="H135" s="278">
        <v>6.5999999999999996</v>
      </c>
      <c r="I135" s="279"/>
      <c r="J135" s="275"/>
      <c r="K135" s="275"/>
      <c r="L135" s="280"/>
      <c r="M135" s="281"/>
      <c r="N135" s="282"/>
      <c r="O135" s="282"/>
      <c r="P135" s="282"/>
      <c r="Q135" s="282"/>
      <c r="R135" s="282"/>
      <c r="S135" s="282"/>
      <c r="T135" s="283"/>
      <c r="U135" s="14"/>
      <c r="V135" s="14"/>
      <c r="W135" s="14"/>
      <c r="X135" s="14"/>
      <c r="Y135" s="14"/>
      <c r="Z135" s="14"/>
      <c r="AA135" s="14"/>
      <c r="AB135" s="14"/>
      <c r="AC135" s="14"/>
      <c r="AD135" s="14"/>
      <c r="AE135" s="14"/>
      <c r="AT135" s="284" t="s">
        <v>162</v>
      </c>
      <c r="AU135" s="284" t="s">
        <v>21</v>
      </c>
      <c r="AV135" s="14" t="s">
        <v>85</v>
      </c>
      <c r="AW135" s="14" t="s">
        <v>34</v>
      </c>
      <c r="AX135" s="14" t="s">
        <v>77</v>
      </c>
      <c r="AY135" s="284" t="s">
        <v>149</v>
      </c>
    </row>
    <row r="136" s="15" customFormat="1">
      <c r="A136" s="15"/>
      <c r="B136" s="285"/>
      <c r="C136" s="286"/>
      <c r="D136" s="259" t="s">
        <v>162</v>
      </c>
      <c r="E136" s="287" t="s">
        <v>1</v>
      </c>
      <c r="F136" s="288" t="s">
        <v>166</v>
      </c>
      <c r="G136" s="286"/>
      <c r="H136" s="289">
        <v>15.1</v>
      </c>
      <c r="I136" s="290"/>
      <c r="J136" s="286"/>
      <c r="K136" s="286"/>
      <c r="L136" s="291"/>
      <c r="M136" s="292"/>
      <c r="N136" s="293"/>
      <c r="O136" s="293"/>
      <c r="P136" s="293"/>
      <c r="Q136" s="293"/>
      <c r="R136" s="293"/>
      <c r="S136" s="293"/>
      <c r="T136" s="294"/>
      <c r="U136" s="15"/>
      <c r="V136" s="15"/>
      <c r="W136" s="15"/>
      <c r="X136" s="15"/>
      <c r="Y136" s="15"/>
      <c r="Z136" s="15"/>
      <c r="AA136" s="15"/>
      <c r="AB136" s="15"/>
      <c r="AC136" s="15"/>
      <c r="AD136" s="15"/>
      <c r="AE136" s="15"/>
      <c r="AT136" s="295" t="s">
        <v>162</v>
      </c>
      <c r="AU136" s="295" t="s">
        <v>21</v>
      </c>
      <c r="AV136" s="15" t="s">
        <v>156</v>
      </c>
      <c r="AW136" s="15" t="s">
        <v>34</v>
      </c>
      <c r="AX136" s="15" t="s">
        <v>21</v>
      </c>
      <c r="AY136" s="295" t="s">
        <v>149</v>
      </c>
    </row>
    <row r="137" s="2" customFormat="1" ht="21.75" customHeight="1">
      <c r="A137" s="39"/>
      <c r="B137" s="40"/>
      <c r="C137" s="246" t="s">
        <v>85</v>
      </c>
      <c r="D137" s="246" t="s">
        <v>151</v>
      </c>
      <c r="E137" s="247" t="s">
        <v>612</v>
      </c>
      <c r="F137" s="248" t="s">
        <v>613</v>
      </c>
      <c r="G137" s="249" t="s">
        <v>169</v>
      </c>
      <c r="H137" s="250">
        <v>1.51</v>
      </c>
      <c r="I137" s="251"/>
      <c r="J137" s="252">
        <f>ROUND(I137*H137,2)</f>
        <v>0</v>
      </c>
      <c r="K137" s="248" t="s">
        <v>604</v>
      </c>
      <c r="L137" s="45"/>
      <c r="M137" s="253" t="s">
        <v>1</v>
      </c>
      <c r="N137" s="254" t="s">
        <v>42</v>
      </c>
      <c r="O137" s="92"/>
      <c r="P137" s="255">
        <f>O137*H137</f>
        <v>0</v>
      </c>
      <c r="Q137" s="255">
        <v>0</v>
      </c>
      <c r="R137" s="255">
        <f>Q137*H137</f>
        <v>0</v>
      </c>
      <c r="S137" s="255">
        <v>0</v>
      </c>
      <c r="T137" s="256">
        <f>S137*H137</f>
        <v>0</v>
      </c>
      <c r="U137" s="39"/>
      <c r="V137" s="39"/>
      <c r="W137" s="39"/>
      <c r="X137" s="39"/>
      <c r="Y137" s="39"/>
      <c r="Z137" s="39"/>
      <c r="AA137" s="39"/>
      <c r="AB137" s="39"/>
      <c r="AC137" s="39"/>
      <c r="AD137" s="39"/>
      <c r="AE137" s="39"/>
      <c r="AR137" s="257" t="s">
        <v>156</v>
      </c>
      <c r="AT137" s="257" t="s">
        <v>151</v>
      </c>
      <c r="AU137" s="257" t="s">
        <v>21</v>
      </c>
      <c r="AY137" s="18" t="s">
        <v>149</v>
      </c>
      <c r="BE137" s="258">
        <f>IF(N137="základní",J137,0)</f>
        <v>0</v>
      </c>
      <c r="BF137" s="258">
        <f>IF(N137="snížená",J137,0)</f>
        <v>0</v>
      </c>
      <c r="BG137" s="258">
        <f>IF(N137="zákl. přenesená",J137,0)</f>
        <v>0</v>
      </c>
      <c r="BH137" s="258">
        <f>IF(N137="sníž. přenesená",J137,0)</f>
        <v>0</v>
      </c>
      <c r="BI137" s="258">
        <f>IF(N137="nulová",J137,0)</f>
        <v>0</v>
      </c>
      <c r="BJ137" s="18" t="s">
        <v>21</v>
      </c>
      <c r="BK137" s="258">
        <f>ROUND(I137*H137,2)</f>
        <v>0</v>
      </c>
      <c r="BL137" s="18" t="s">
        <v>156</v>
      </c>
      <c r="BM137" s="257" t="s">
        <v>614</v>
      </c>
    </row>
    <row r="138" s="2" customFormat="1">
      <c r="A138" s="39"/>
      <c r="B138" s="40"/>
      <c r="C138" s="41"/>
      <c r="D138" s="259" t="s">
        <v>158</v>
      </c>
      <c r="E138" s="41"/>
      <c r="F138" s="260" t="s">
        <v>615</v>
      </c>
      <c r="G138" s="41"/>
      <c r="H138" s="41"/>
      <c r="I138" s="157"/>
      <c r="J138" s="41"/>
      <c r="K138" s="41"/>
      <c r="L138" s="45"/>
      <c r="M138" s="261"/>
      <c r="N138" s="262"/>
      <c r="O138" s="92"/>
      <c r="P138" s="92"/>
      <c r="Q138" s="92"/>
      <c r="R138" s="92"/>
      <c r="S138" s="92"/>
      <c r="T138" s="93"/>
      <c r="U138" s="39"/>
      <c r="V138" s="39"/>
      <c r="W138" s="39"/>
      <c r="X138" s="39"/>
      <c r="Y138" s="39"/>
      <c r="Z138" s="39"/>
      <c r="AA138" s="39"/>
      <c r="AB138" s="39"/>
      <c r="AC138" s="39"/>
      <c r="AD138" s="39"/>
      <c r="AE138" s="39"/>
      <c r="AT138" s="18" t="s">
        <v>158</v>
      </c>
      <c r="AU138" s="18" t="s">
        <v>21</v>
      </c>
    </row>
    <row r="139" s="2" customFormat="1">
      <c r="A139" s="39"/>
      <c r="B139" s="40"/>
      <c r="C139" s="41"/>
      <c r="D139" s="259" t="s">
        <v>160</v>
      </c>
      <c r="E139" s="41"/>
      <c r="F139" s="263" t="s">
        <v>616</v>
      </c>
      <c r="G139" s="41"/>
      <c r="H139" s="41"/>
      <c r="I139" s="157"/>
      <c r="J139" s="41"/>
      <c r="K139" s="41"/>
      <c r="L139" s="45"/>
      <c r="M139" s="261"/>
      <c r="N139" s="262"/>
      <c r="O139" s="92"/>
      <c r="P139" s="92"/>
      <c r="Q139" s="92"/>
      <c r="R139" s="92"/>
      <c r="S139" s="92"/>
      <c r="T139" s="93"/>
      <c r="U139" s="39"/>
      <c r="V139" s="39"/>
      <c r="W139" s="39"/>
      <c r="X139" s="39"/>
      <c r="Y139" s="39"/>
      <c r="Z139" s="39"/>
      <c r="AA139" s="39"/>
      <c r="AB139" s="39"/>
      <c r="AC139" s="39"/>
      <c r="AD139" s="39"/>
      <c r="AE139" s="39"/>
      <c r="AT139" s="18" t="s">
        <v>160</v>
      </c>
      <c r="AU139" s="18" t="s">
        <v>21</v>
      </c>
    </row>
    <row r="140" s="14" customFormat="1">
      <c r="A140" s="14"/>
      <c r="B140" s="274"/>
      <c r="C140" s="275"/>
      <c r="D140" s="259" t="s">
        <v>162</v>
      </c>
      <c r="E140" s="276" t="s">
        <v>1</v>
      </c>
      <c r="F140" s="277" t="s">
        <v>617</v>
      </c>
      <c r="G140" s="275"/>
      <c r="H140" s="278">
        <v>1.51</v>
      </c>
      <c r="I140" s="279"/>
      <c r="J140" s="275"/>
      <c r="K140" s="275"/>
      <c r="L140" s="280"/>
      <c r="M140" s="281"/>
      <c r="N140" s="282"/>
      <c r="O140" s="282"/>
      <c r="P140" s="282"/>
      <c r="Q140" s="282"/>
      <c r="R140" s="282"/>
      <c r="S140" s="282"/>
      <c r="T140" s="283"/>
      <c r="U140" s="14"/>
      <c r="V140" s="14"/>
      <c r="W140" s="14"/>
      <c r="X140" s="14"/>
      <c r="Y140" s="14"/>
      <c r="Z140" s="14"/>
      <c r="AA140" s="14"/>
      <c r="AB140" s="14"/>
      <c r="AC140" s="14"/>
      <c r="AD140" s="14"/>
      <c r="AE140" s="14"/>
      <c r="AT140" s="284" t="s">
        <v>162</v>
      </c>
      <c r="AU140" s="284" t="s">
        <v>21</v>
      </c>
      <c r="AV140" s="14" t="s">
        <v>85</v>
      </c>
      <c r="AW140" s="14" t="s">
        <v>34</v>
      </c>
      <c r="AX140" s="14" t="s">
        <v>21</v>
      </c>
      <c r="AY140" s="284" t="s">
        <v>149</v>
      </c>
    </row>
    <row r="141" s="2" customFormat="1" ht="21.75" customHeight="1">
      <c r="A141" s="39"/>
      <c r="B141" s="40"/>
      <c r="C141" s="307" t="s">
        <v>91</v>
      </c>
      <c r="D141" s="307" t="s">
        <v>286</v>
      </c>
      <c r="E141" s="308" t="s">
        <v>618</v>
      </c>
      <c r="F141" s="309" t="s">
        <v>619</v>
      </c>
      <c r="G141" s="310" t="s">
        <v>243</v>
      </c>
      <c r="H141" s="311">
        <v>2.4159999999999999</v>
      </c>
      <c r="I141" s="312"/>
      <c r="J141" s="313">
        <f>ROUND(I141*H141,2)</f>
        <v>0</v>
      </c>
      <c r="K141" s="309" t="s">
        <v>604</v>
      </c>
      <c r="L141" s="314"/>
      <c r="M141" s="315" t="s">
        <v>1</v>
      </c>
      <c r="N141" s="316" t="s">
        <v>42</v>
      </c>
      <c r="O141" s="92"/>
      <c r="P141" s="255">
        <f>O141*H141</f>
        <v>0</v>
      </c>
      <c r="Q141" s="255">
        <v>1</v>
      </c>
      <c r="R141" s="255">
        <f>Q141*H141</f>
        <v>2.4159999999999999</v>
      </c>
      <c r="S141" s="255">
        <v>0</v>
      </c>
      <c r="T141" s="256">
        <f>S141*H141</f>
        <v>0</v>
      </c>
      <c r="U141" s="39"/>
      <c r="V141" s="39"/>
      <c r="W141" s="39"/>
      <c r="X141" s="39"/>
      <c r="Y141" s="39"/>
      <c r="Z141" s="39"/>
      <c r="AA141" s="39"/>
      <c r="AB141" s="39"/>
      <c r="AC141" s="39"/>
      <c r="AD141" s="39"/>
      <c r="AE141" s="39"/>
      <c r="AR141" s="257" t="s">
        <v>232</v>
      </c>
      <c r="AT141" s="257" t="s">
        <v>286</v>
      </c>
      <c r="AU141" s="257" t="s">
        <v>21</v>
      </c>
      <c r="AY141" s="18" t="s">
        <v>149</v>
      </c>
      <c r="BE141" s="258">
        <f>IF(N141="základní",J141,0)</f>
        <v>0</v>
      </c>
      <c r="BF141" s="258">
        <f>IF(N141="snížená",J141,0)</f>
        <v>0</v>
      </c>
      <c r="BG141" s="258">
        <f>IF(N141="zákl. přenesená",J141,0)</f>
        <v>0</v>
      </c>
      <c r="BH141" s="258">
        <f>IF(N141="sníž. přenesená",J141,0)</f>
        <v>0</v>
      </c>
      <c r="BI141" s="258">
        <f>IF(N141="nulová",J141,0)</f>
        <v>0</v>
      </c>
      <c r="BJ141" s="18" t="s">
        <v>21</v>
      </c>
      <c r="BK141" s="258">
        <f>ROUND(I141*H141,2)</f>
        <v>0</v>
      </c>
      <c r="BL141" s="18" t="s">
        <v>156</v>
      </c>
      <c r="BM141" s="257" t="s">
        <v>620</v>
      </c>
    </row>
    <row r="142" s="2" customFormat="1">
      <c r="A142" s="39"/>
      <c r="B142" s="40"/>
      <c r="C142" s="41"/>
      <c r="D142" s="259" t="s">
        <v>158</v>
      </c>
      <c r="E142" s="41"/>
      <c r="F142" s="260" t="s">
        <v>619</v>
      </c>
      <c r="G142" s="41"/>
      <c r="H142" s="41"/>
      <c r="I142" s="157"/>
      <c r="J142" s="41"/>
      <c r="K142" s="41"/>
      <c r="L142" s="45"/>
      <c r="M142" s="261"/>
      <c r="N142" s="262"/>
      <c r="O142" s="92"/>
      <c r="P142" s="92"/>
      <c r="Q142" s="92"/>
      <c r="R142" s="92"/>
      <c r="S142" s="92"/>
      <c r="T142" s="93"/>
      <c r="U142" s="39"/>
      <c r="V142" s="39"/>
      <c r="W142" s="39"/>
      <c r="X142" s="39"/>
      <c r="Y142" s="39"/>
      <c r="Z142" s="39"/>
      <c r="AA142" s="39"/>
      <c r="AB142" s="39"/>
      <c r="AC142" s="39"/>
      <c r="AD142" s="39"/>
      <c r="AE142" s="39"/>
      <c r="AT142" s="18" t="s">
        <v>158</v>
      </c>
      <c r="AU142" s="18" t="s">
        <v>21</v>
      </c>
    </row>
    <row r="143" s="14" customFormat="1">
      <c r="A143" s="14"/>
      <c r="B143" s="274"/>
      <c r="C143" s="275"/>
      <c r="D143" s="259" t="s">
        <v>162</v>
      </c>
      <c r="E143" s="276" t="s">
        <v>1</v>
      </c>
      <c r="F143" s="277" t="s">
        <v>621</v>
      </c>
      <c r="G143" s="275"/>
      <c r="H143" s="278">
        <v>2.4159999999999999</v>
      </c>
      <c r="I143" s="279"/>
      <c r="J143" s="275"/>
      <c r="K143" s="275"/>
      <c r="L143" s="280"/>
      <c r="M143" s="281"/>
      <c r="N143" s="282"/>
      <c r="O143" s="282"/>
      <c r="P143" s="282"/>
      <c r="Q143" s="282"/>
      <c r="R143" s="282"/>
      <c r="S143" s="282"/>
      <c r="T143" s="283"/>
      <c r="U143" s="14"/>
      <c r="V143" s="14"/>
      <c r="W143" s="14"/>
      <c r="X143" s="14"/>
      <c r="Y143" s="14"/>
      <c r="Z143" s="14"/>
      <c r="AA143" s="14"/>
      <c r="AB143" s="14"/>
      <c r="AC143" s="14"/>
      <c r="AD143" s="14"/>
      <c r="AE143" s="14"/>
      <c r="AT143" s="284" t="s">
        <v>162</v>
      </c>
      <c r="AU143" s="284" t="s">
        <v>21</v>
      </c>
      <c r="AV143" s="14" t="s">
        <v>85</v>
      </c>
      <c r="AW143" s="14" t="s">
        <v>34</v>
      </c>
      <c r="AX143" s="14" t="s">
        <v>21</v>
      </c>
      <c r="AY143" s="284" t="s">
        <v>149</v>
      </c>
    </row>
    <row r="144" s="2" customFormat="1" ht="21.75" customHeight="1">
      <c r="A144" s="39"/>
      <c r="B144" s="40"/>
      <c r="C144" s="246" t="s">
        <v>156</v>
      </c>
      <c r="D144" s="246" t="s">
        <v>151</v>
      </c>
      <c r="E144" s="247" t="s">
        <v>622</v>
      </c>
      <c r="F144" s="248" t="s">
        <v>623</v>
      </c>
      <c r="G144" s="249" t="s">
        <v>169</v>
      </c>
      <c r="H144" s="250">
        <v>15.167999999999999</v>
      </c>
      <c r="I144" s="251"/>
      <c r="J144" s="252">
        <f>ROUND(I144*H144,2)</f>
        <v>0</v>
      </c>
      <c r="K144" s="248" t="s">
        <v>604</v>
      </c>
      <c r="L144" s="45"/>
      <c r="M144" s="253" t="s">
        <v>1</v>
      </c>
      <c r="N144" s="254" t="s">
        <v>42</v>
      </c>
      <c r="O144" s="92"/>
      <c r="P144" s="255">
        <f>O144*H144</f>
        <v>0</v>
      </c>
      <c r="Q144" s="255">
        <v>0</v>
      </c>
      <c r="R144" s="255">
        <f>Q144*H144</f>
        <v>0</v>
      </c>
      <c r="S144" s="255">
        <v>0</v>
      </c>
      <c r="T144" s="256">
        <f>S144*H144</f>
        <v>0</v>
      </c>
      <c r="U144" s="39"/>
      <c r="V144" s="39"/>
      <c r="W144" s="39"/>
      <c r="X144" s="39"/>
      <c r="Y144" s="39"/>
      <c r="Z144" s="39"/>
      <c r="AA144" s="39"/>
      <c r="AB144" s="39"/>
      <c r="AC144" s="39"/>
      <c r="AD144" s="39"/>
      <c r="AE144" s="39"/>
      <c r="AR144" s="257" t="s">
        <v>156</v>
      </c>
      <c r="AT144" s="257" t="s">
        <v>151</v>
      </c>
      <c r="AU144" s="257" t="s">
        <v>21</v>
      </c>
      <c r="AY144" s="18" t="s">
        <v>149</v>
      </c>
      <c r="BE144" s="258">
        <f>IF(N144="základní",J144,0)</f>
        <v>0</v>
      </c>
      <c r="BF144" s="258">
        <f>IF(N144="snížená",J144,0)</f>
        <v>0</v>
      </c>
      <c r="BG144" s="258">
        <f>IF(N144="zákl. přenesená",J144,0)</f>
        <v>0</v>
      </c>
      <c r="BH144" s="258">
        <f>IF(N144="sníž. přenesená",J144,0)</f>
        <v>0</v>
      </c>
      <c r="BI144" s="258">
        <f>IF(N144="nulová",J144,0)</f>
        <v>0</v>
      </c>
      <c r="BJ144" s="18" t="s">
        <v>21</v>
      </c>
      <c r="BK144" s="258">
        <f>ROUND(I144*H144,2)</f>
        <v>0</v>
      </c>
      <c r="BL144" s="18" t="s">
        <v>156</v>
      </c>
      <c r="BM144" s="257" t="s">
        <v>624</v>
      </c>
    </row>
    <row r="145" s="2" customFormat="1">
      <c r="A145" s="39"/>
      <c r="B145" s="40"/>
      <c r="C145" s="41"/>
      <c r="D145" s="259" t="s">
        <v>158</v>
      </c>
      <c r="E145" s="41"/>
      <c r="F145" s="260" t="s">
        <v>625</v>
      </c>
      <c r="G145" s="41"/>
      <c r="H145" s="41"/>
      <c r="I145" s="157"/>
      <c r="J145" s="41"/>
      <c r="K145" s="41"/>
      <c r="L145" s="45"/>
      <c r="M145" s="261"/>
      <c r="N145" s="262"/>
      <c r="O145" s="92"/>
      <c r="P145" s="92"/>
      <c r="Q145" s="92"/>
      <c r="R145" s="92"/>
      <c r="S145" s="92"/>
      <c r="T145" s="93"/>
      <c r="U145" s="39"/>
      <c r="V145" s="39"/>
      <c r="W145" s="39"/>
      <c r="X145" s="39"/>
      <c r="Y145" s="39"/>
      <c r="Z145" s="39"/>
      <c r="AA145" s="39"/>
      <c r="AB145" s="39"/>
      <c r="AC145" s="39"/>
      <c r="AD145" s="39"/>
      <c r="AE145" s="39"/>
      <c r="AT145" s="18" t="s">
        <v>158</v>
      </c>
      <c r="AU145" s="18" t="s">
        <v>21</v>
      </c>
    </row>
    <row r="146" s="2" customFormat="1">
      <c r="A146" s="39"/>
      <c r="B146" s="40"/>
      <c r="C146" s="41"/>
      <c r="D146" s="259" t="s">
        <v>160</v>
      </c>
      <c r="E146" s="41"/>
      <c r="F146" s="263" t="s">
        <v>626</v>
      </c>
      <c r="G146" s="41"/>
      <c r="H146" s="41"/>
      <c r="I146" s="157"/>
      <c r="J146" s="41"/>
      <c r="K146" s="41"/>
      <c r="L146" s="45"/>
      <c r="M146" s="261"/>
      <c r="N146" s="262"/>
      <c r="O146" s="92"/>
      <c r="P146" s="92"/>
      <c r="Q146" s="92"/>
      <c r="R146" s="92"/>
      <c r="S146" s="92"/>
      <c r="T146" s="93"/>
      <c r="U146" s="39"/>
      <c r="V146" s="39"/>
      <c r="W146" s="39"/>
      <c r="X146" s="39"/>
      <c r="Y146" s="39"/>
      <c r="Z146" s="39"/>
      <c r="AA146" s="39"/>
      <c r="AB146" s="39"/>
      <c r="AC146" s="39"/>
      <c r="AD146" s="39"/>
      <c r="AE146" s="39"/>
      <c r="AT146" s="18" t="s">
        <v>160</v>
      </c>
      <c r="AU146" s="18" t="s">
        <v>21</v>
      </c>
    </row>
    <row r="147" s="13" customFormat="1">
      <c r="A147" s="13"/>
      <c r="B147" s="264"/>
      <c r="C147" s="265"/>
      <c r="D147" s="259" t="s">
        <v>162</v>
      </c>
      <c r="E147" s="266" t="s">
        <v>1</v>
      </c>
      <c r="F147" s="267" t="s">
        <v>627</v>
      </c>
      <c r="G147" s="265"/>
      <c r="H147" s="266" t="s">
        <v>1</v>
      </c>
      <c r="I147" s="268"/>
      <c r="J147" s="265"/>
      <c r="K147" s="265"/>
      <c r="L147" s="269"/>
      <c r="M147" s="270"/>
      <c r="N147" s="271"/>
      <c r="O147" s="271"/>
      <c r="P147" s="271"/>
      <c r="Q147" s="271"/>
      <c r="R147" s="271"/>
      <c r="S147" s="271"/>
      <c r="T147" s="272"/>
      <c r="U147" s="13"/>
      <c r="V147" s="13"/>
      <c r="W147" s="13"/>
      <c r="X147" s="13"/>
      <c r="Y147" s="13"/>
      <c r="Z147" s="13"/>
      <c r="AA147" s="13"/>
      <c r="AB147" s="13"/>
      <c r="AC147" s="13"/>
      <c r="AD147" s="13"/>
      <c r="AE147" s="13"/>
      <c r="AT147" s="273" t="s">
        <v>162</v>
      </c>
      <c r="AU147" s="273" t="s">
        <v>21</v>
      </c>
      <c r="AV147" s="13" t="s">
        <v>21</v>
      </c>
      <c r="AW147" s="13" t="s">
        <v>34</v>
      </c>
      <c r="AX147" s="13" t="s">
        <v>77</v>
      </c>
      <c r="AY147" s="273" t="s">
        <v>149</v>
      </c>
    </row>
    <row r="148" s="14" customFormat="1">
      <c r="A148" s="14"/>
      <c r="B148" s="274"/>
      <c r="C148" s="275"/>
      <c r="D148" s="259" t="s">
        <v>162</v>
      </c>
      <c r="E148" s="276" t="s">
        <v>1</v>
      </c>
      <c r="F148" s="277" t="s">
        <v>628</v>
      </c>
      <c r="G148" s="275"/>
      <c r="H148" s="278">
        <v>15.167999999999999</v>
      </c>
      <c r="I148" s="279"/>
      <c r="J148" s="275"/>
      <c r="K148" s="275"/>
      <c r="L148" s="280"/>
      <c r="M148" s="281"/>
      <c r="N148" s="282"/>
      <c r="O148" s="282"/>
      <c r="P148" s="282"/>
      <c r="Q148" s="282"/>
      <c r="R148" s="282"/>
      <c r="S148" s="282"/>
      <c r="T148" s="283"/>
      <c r="U148" s="14"/>
      <c r="V148" s="14"/>
      <c r="W148" s="14"/>
      <c r="X148" s="14"/>
      <c r="Y148" s="14"/>
      <c r="Z148" s="14"/>
      <c r="AA148" s="14"/>
      <c r="AB148" s="14"/>
      <c r="AC148" s="14"/>
      <c r="AD148" s="14"/>
      <c r="AE148" s="14"/>
      <c r="AT148" s="284" t="s">
        <v>162</v>
      </c>
      <c r="AU148" s="284" t="s">
        <v>21</v>
      </c>
      <c r="AV148" s="14" t="s">
        <v>85</v>
      </c>
      <c r="AW148" s="14" t="s">
        <v>34</v>
      </c>
      <c r="AX148" s="14" t="s">
        <v>77</v>
      </c>
      <c r="AY148" s="284" t="s">
        <v>149</v>
      </c>
    </row>
    <row r="149" s="15" customFormat="1">
      <c r="A149" s="15"/>
      <c r="B149" s="285"/>
      <c r="C149" s="286"/>
      <c r="D149" s="259" t="s">
        <v>162</v>
      </c>
      <c r="E149" s="287" t="s">
        <v>1</v>
      </c>
      <c r="F149" s="288" t="s">
        <v>166</v>
      </c>
      <c r="G149" s="286"/>
      <c r="H149" s="289">
        <v>15.167999999999999</v>
      </c>
      <c r="I149" s="290"/>
      <c r="J149" s="286"/>
      <c r="K149" s="286"/>
      <c r="L149" s="291"/>
      <c r="M149" s="292"/>
      <c r="N149" s="293"/>
      <c r="O149" s="293"/>
      <c r="P149" s="293"/>
      <c r="Q149" s="293"/>
      <c r="R149" s="293"/>
      <c r="S149" s="293"/>
      <c r="T149" s="294"/>
      <c r="U149" s="15"/>
      <c r="V149" s="15"/>
      <c r="W149" s="15"/>
      <c r="X149" s="15"/>
      <c r="Y149" s="15"/>
      <c r="Z149" s="15"/>
      <c r="AA149" s="15"/>
      <c r="AB149" s="15"/>
      <c r="AC149" s="15"/>
      <c r="AD149" s="15"/>
      <c r="AE149" s="15"/>
      <c r="AT149" s="295" t="s">
        <v>162</v>
      </c>
      <c r="AU149" s="295" t="s">
        <v>21</v>
      </c>
      <c r="AV149" s="15" t="s">
        <v>156</v>
      </c>
      <c r="AW149" s="15" t="s">
        <v>34</v>
      </c>
      <c r="AX149" s="15" t="s">
        <v>21</v>
      </c>
      <c r="AY149" s="295" t="s">
        <v>149</v>
      </c>
    </row>
    <row r="150" s="2" customFormat="1" ht="21.75" customHeight="1">
      <c r="A150" s="39"/>
      <c r="B150" s="40"/>
      <c r="C150" s="246" t="s">
        <v>191</v>
      </c>
      <c r="D150" s="246" t="s">
        <v>151</v>
      </c>
      <c r="E150" s="247" t="s">
        <v>629</v>
      </c>
      <c r="F150" s="248" t="s">
        <v>630</v>
      </c>
      <c r="G150" s="249" t="s">
        <v>169</v>
      </c>
      <c r="H150" s="250">
        <v>19.199999999999999</v>
      </c>
      <c r="I150" s="251"/>
      <c r="J150" s="252">
        <f>ROUND(I150*H150,2)</f>
        <v>0</v>
      </c>
      <c r="K150" s="248" t="s">
        <v>604</v>
      </c>
      <c r="L150" s="45"/>
      <c r="M150" s="253" t="s">
        <v>1</v>
      </c>
      <c r="N150" s="254" t="s">
        <v>42</v>
      </c>
      <c r="O150" s="92"/>
      <c r="P150" s="255">
        <f>O150*H150</f>
        <v>0</v>
      </c>
      <c r="Q150" s="255">
        <v>0</v>
      </c>
      <c r="R150" s="255">
        <f>Q150*H150</f>
        <v>0</v>
      </c>
      <c r="S150" s="255">
        <v>0</v>
      </c>
      <c r="T150" s="256">
        <f>S150*H150</f>
        <v>0</v>
      </c>
      <c r="U150" s="39"/>
      <c r="V150" s="39"/>
      <c r="W150" s="39"/>
      <c r="X150" s="39"/>
      <c r="Y150" s="39"/>
      <c r="Z150" s="39"/>
      <c r="AA150" s="39"/>
      <c r="AB150" s="39"/>
      <c r="AC150" s="39"/>
      <c r="AD150" s="39"/>
      <c r="AE150" s="39"/>
      <c r="AR150" s="257" t="s">
        <v>156</v>
      </c>
      <c r="AT150" s="257" t="s">
        <v>151</v>
      </c>
      <c r="AU150" s="257" t="s">
        <v>21</v>
      </c>
      <c r="AY150" s="18" t="s">
        <v>149</v>
      </c>
      <c r="BE150" s="258">
        <f>IF(N150="základní",J150,0)</f>
        <v>0</v>
      </c>
      <c r="BF150" s="258">
        <f>IF(N150="snížená",J150,0)</f>
        <v>0</v>
      </c>
      <c r="BG150" s="258">
        <f>IF(N150="zákl. přenesená",J150,0)</f>
        <v>0</v>
      </c>
      <c r="BH150" s="258">
        <f>IF(N150="sníž. přenesená",J150,0)</f>
        <v>0</v>
      </c>
      <c r="BI150" s="258">
        <f>IF(N150="nulová",J150,0)</f>
        <v>0</v>
      </c>
      <c r="BJ150" s="18" t="s">
        <v>21</v>
      </c>
      <c r="BK150" s="258">
        <f>ROUND(I150*H150,2)</f>
        <v>0</v>
      </c>
      <c r="BL150" s="18" t="s">
        <v>156</v>
      </c>
      <c r="BM150" s="257" t="s">
        <v>631</v>
      </c>
    </row>
    <row r="151" s="2" customFormat="1">
      <c r="A151" s="39"/>
      <c r="B151" s="40"/>
      <c r="C151" s="41"/>
      <c r="D151" s="259" t="s">
        <v>158</v>
      </c>
      <c r="E151" s="41"/>
      <c r="F151" s="260" t="s">
        <v>632</v>
      </c>
      <c r="G151" s="41"/>
      <c r="H151" s="41"/>
      <c r="I151" s="157"/>
      <c r="J151" s="41"/>
      <c r="K151" s="41"/>
      <c r="L151" s="45"/>
      <c r="M151" s="261"/>
      <c r="N151" s="262"/>
      <c r="O151" s="92"/>
      <c r="P151" s="92"/>
      <c r="Q151" s="92"/>
      <c r="R151" s="92"/>
      <c r="S151" s="92"/>
      <c r="T151" s="93"/>
      <c r="U151" s="39"/>
      <c r="V151" s="39"/>
      <c r="W151" s="39"/>
      <c r="X151" s="39"/>
      <c r="Y151" s="39"/>
      <c r="Z151" s="39"/>
      <c r="AA151" s="39"/>
      <c r="AB151" s="39"/>
      <c r="AC151" s="39"/>
      <c r="AD151" s="39"/>
      <c r="AE151" s="39"/>
      <c r="AT151" s="18" t="s">
        <v>158</v>
      </c>
      <c r="AU151" s="18" t="s">
        <v>21</v>
      </c>
    </row>
    <row r="152" s="2" customFormat="1">
      <c r="A152" s="39"/>
      <c r="B152" s="40"/>
      <c r="C152" s="41"/>
      <c r="D152" s="259" t="s">
        <v>160</v>
      </c>
      <c r="E152" s="41"/>
      <c r="F152" s="263" t="s">
        <v>633</v>
      </c>
      <c r="G152" s="41"/>
      <c r="H152" s="41"/>
      <c r="I152" s="157"/>
      <c r="J152" s="41"/>
      <c r="K152" s="41"/>
      <c r="L152" s="45"/>
      <c r="M152" s="261"/>
      <c r="N152" s="262"/>
      <c r="O152" s="92"/>
      <c r="P152" s="92"/>
      <c r="Q152" s="92"/>
      <c r="R152" s="92"/>
      <c r="S152" s="92"/>
      <c r="T152" s="93"/>
      <c r="U152" s="39"/>
      <c r="V152" s="39"/>
      <c r="W152" s="39"/>
      <c r="X152" s="39"/>
      <c r="Y152" s="39"/>
      <c r="Z152" s="39"/>
      <c r="AA152" s="39"/>
      <c r="AB152" s="39"/>
      <c r="AC152" s="39"/>
      <c r="AD152" s="39"/>
      <c r="AE152" s="39"/>
      <c r="AT152" s="18" t="s">
        <v>160</v>
      </c>
      <c r="AU152" s="18" t="s">
        <v>21</v>
      </c>
    </row>
    <row r="153" s="2" customFormat="1">
      <c r="A153" s="39"/>
      <c r="B153" s="40"/>
      <c r="C153" s="41"/>
      <c r="D153" s="259" t="s">
        <v>180</v>
      </c>
      <c r="E153" s="41"/>
      <c r="F153" s="263" t="s">
        <v>634</v>
      </c>
      <c r="G153" s="41"/>
      <c r="H153" s="41"/>
      <c r="I153" s="157"/>
      <c r="J153" s="41"/>
      <c r="K153" s="41"/>
      <c r="L153" s="45"/>
      <c r="M153" s="261"/>
      <c r="N153" s="262"/>
      <c r="O153" s="92"/>
      <c r="P153" s="92"/>
      <c r="Q153" s="92"/>
      <c r="R153" s="92"/>
      <c r="S153" s="92"/>
      <c r="T153" s="93"/>
      <c r="U153" s="39"/>
      <c r="V153" s="39"/>
      <c r="W153" s="39"/>
      <c r="X153" s="39"/>
      <c r="Y153" s="39"/>
      <c r="Z153" s="39"/>
      <c r="AA153" s="39"/>
      <c r="AB153" s="39"/>
      <c r="AC153" s="39"/>
      <c r="AD153" s="39"/>
      <c r="AE153" s="39"/>
      <c r="AT153" s="18" t="s">
        <v>180</v>
      </c>
      <c r="AU153" s="18" t="s">
        <v>21</v>
      </c>
    </row>
    <row r="154" s="13" customFormat="1">
      <c r="A154" s="13"/>
      <c r="B154" s="264"/>
      <c r="C154" s="265"/>
      <c r="D154" s="259" t="s">
        <v>162</v>
      </c>
      <c r="E154" s="266" t="s">
        <v>1</v>
      </c>
      <c r="F154" s="267" t="s">
        <v>627</v>
      </c>
      <c r="G154" s="265"/>
      <c r="H154" s="266" t="s">
        <v>1</v>
      </c>
      <c r="I154" s="268"/>
      <c r="J154" s="265"/>
      <c r="K154" s="265"/>
      <c r="L154" s="269"/>
      <c r="M154" s="270"/>
      <c r="N154" s="271"/>
      <c r="O154" s="271"/>
      <c r="P154" s="271"/>
      <c r="Q154" s="271"/>
      <c r="R154" s="271"/>
      <c r="S154" s="271"/>
      <c r="T154" s="272"/>
      <c r="U154" s="13"/>
      <c r="V154" s="13"/>
      <c r="W154" s="13"/>
      <c r="X154" s="13"/>
      <c r="Y154" s="13"/>
      <c r="Z154" s="13"/>
      <c r="AA154" s="13"/>
      <c r="AB154" s="13"/>
      <c r="AC154" s="13"/>
      <c r="AD154" s="13"/>
      <c r="AE154" s="13"/>
      <c r="AT154" s="273" t="s">
        <v>162</v>
      </c>
      <c r="AU154" s="273" t="s">
        <v>21</v>
      </c>
      <c r="AV154" s="13" t="s">
        <v>21</v>
      </c>
      <c r="AW154" s="13" t="s">
        <v>34</v>
      </c>
      <c r="AX154" s="13" t="s">
        <v>77</v>
      </c>
      <c r="AY154" s="273" t="s">
        <v>149</v>
      </c>
    </row>
    <row r="155" s="14" customFormat="1">
      <c r="A155" s="14"/>
      <c r="B155" s="274"/>
      <c r="C155" s="275"/>
      <c r="D155" s="259" t="s">
        <v>162</v>
      </c>
      <c r="E155" s="276" t="s">
        <v>1</v>
      </c>
      <c r="F155" s="277" t="s">
        <v>635</v>
      </c>
      <c r="G155" s="275"/>
      <c r="H155" s="278">
        <v>19.199999999999999</v>
      </c>
      <c r="I155" s="279"/>
      <c r="J155" s="275"/>
      <c r="K155" s="275"/>
      <c r="L155" s="280"/>
      <c r="M155" s="281"/>
      <c r="N155" s="282"/>
      <c r="O155" s="282"/>
      <c r="P155" s="282"/>
      <c r="Q155" s="282"/>
      <c r="R155" s="282"/>
      <c r="S155" s="282"/>
      <c r="T155" s="283"/>
      <c r="U155" s="14"/>
      <c r="V155" s="14"/>
      <c r="W155" s="14"/>
      <c r="X155" s="14"/>
      <c r="Y155" s="14"/>
      <c r="Z155" s="14"/>
      <c r="AA155" s="14"/>
      <c r="AB155" s="14"/>
      <c r="AC155" s="14"/>
      <c r="AD155" s="14"/>
      <c r="AE155" s="14"/>
      <c r="AT155" s="284" t="s">
        <v>162</v>
      </c>
      <c r="AU155" s="284" t="s">
        <v>21</v>
      </c>
      <c r="AV155" s="14" t="s">
        <v>85</v>
      </c>
      <c r="AW155" s="14" t="s">
        <v>34</v>
      </c>
      <c r="AX155" s="14" t="s">
        <v>77</v>
      </c>
      <c r="AY155" s="284" t="s">
        <v>149</v>
      </c>
    </row>
    <row r="156" s="15" customFormat="1">
      <c r="A156" s="15"/>
      <c r="B156" s="285"/>
      <c r="C156" s="286"/>
      <c r="D156" s="259" t="s">
        <v>162</v>
      </c>
      <c r="E156" s="287" t="s">
        <v>1</v>
      </c>
      <c r="F156" s="288" t="s">
        <v>166</v>
      </c>
      <c r="G156" s="286"/>
      <c r="H156" s="289">
        <v>19.199999999999999</v>
      </c>
      <c r="I156" s="290"/>
      <c r="J156" s="286"/>
      <c r="K156" s="286"/>
      <c r="L156" s="291"/>
      <c r="M156" s="292"/>
      <c r="N156" s="293"/>
      <c r="O156" s="293"/>
      <c r="P156" s="293"/>
      <c r="Q156" s="293"/>
      <c r="R156" s="293"/>
      <c r="S156" s="293"/>
      <c r="T156" s="294"/>
      <c r="U156" s="15"/>
      <c r="V156" s="15"/>
      <c r="W156" s="15"/>
      <c r="X156" s="15"/>
      <c r="Y156" s="15"/>
      <c r="Z156" s="15"/>
      <c r="AA156" s="15"/>
      <c r="AB156" s="15"/>
      <c r="AC156" s="15"/>
      <c r="AD156" s="15"/>
      <c r="AE156" s="15"/>
      <c r="AT156" s="295" t="s">
        <v>162</v>
      </c>
      <c r="AU156" s="295" t="s">
        <v>21</v>
      </c>
      <c r="AV156" s="15" t="s">
        <v>156</v>
      </c>
      <c r="AW156" s="15" t="s">
        <v>34</v>
      </c>
      <c r="AX156" s="15" t="s">
        <v>21</v>
      </c>
      <c r="AY156" s="295" t="s">
        <v>149</v>
      </c>
    </row>
    <row r="157" s="2" customFormat="1" ht="21.75" customHeight="1">
      <c r="A157" s="39"/>
      <c r="B157" s="40"/>
      <c r="C157" s="307" t="s">
        <v>202</v>
      </c>
      <c r="D157" s="307" t="s">
        <v>286</v>
      </c>
      <c r="E157" s="308" t="s">
        <v>636</v>
      </c>
      <c r="F157" s="309" t="s">
        <v>637</v>
      </c>
      <c r="G157" s="310" t="s">
        <v>243</v>
      </c>
      <c r="H157" s="311">
        <v>32.869999999999997</v>
      </c>
      <c r="I157" s="312"/>
      <c r="J157" s="313">
        <f>ROUND(I157*H157,2)</f>
        <v>0</v>
      </c>
      <c r="K157" s="309" t="s">
        <v>604</v>
      </c>
      <c r="L157" s="314"/>
      <c r="M157" s="315" t="s">
        <v>1</v>
      </c>
      <c r="N157" s="316" t="s">
        <v>42</v>
      </c>
      <c r="O157" s="92"/>
      <c r="P157" s="255">
        <f>O157*H157</f>
        <v>0</v>
      </c>
      <c r="Q157" s="255">
        <v>1</v>
      </c>
      <c r="R157" s="255">
        <f>Q157*H157</f>
        <v>32.869999999999997</v>
      </c>
      <c r="S157" s="255">
        <v>0</v>
      </c>
      <c r="T157" s="256">
        <f>S157*H157</f>
        <v>0</v>
      </c>
      <c r="U157" s="39"/>
      <c r="V157" s="39"/>
      <c r="W157" s="39"/>
      <c r="X157" s="39"/>
      <c r="Y157" s="39"/>
      <c r="Z157" s="39"/>
      <c r="AA157" s="39"/>
      <c r="AB157" s="39"/>
      <c r="AC157" s="39"/>
      <c r="AD157" s="39"/>
      <c r="AE157" s="39"/>
      <c r="AR157" s="257" t="s">
        <v>232</v>
      </c>
      <c r="AT157" s="257" t="s">
        <v>286</v>
      </c>
      <c r="AU157" s="257" t="s">
        <v>21</v>
      </c>
      <c r="AY157" s="18" t="s">
        <v>149</v>
      </c>
      <c r="BE157" s="258">
        <f>IF(N157="základní",J157,0)</f>
        <v>0</v>
      </c>
      <c r="BF157" s="258">
        <f>IF(N157="snížená",J157,0)</f>
        <v>0</v>
      </c>
      <c r="BG157" s="258">
        <f>IF(N157="zákl. přenesená",J157,0)</f>
        <v>0</v>
      </c>
      <c r="BH157" s="258">
        <f>IF(N157="sníž. přenesená",J157,0)</f>
        <v>0</v>
      </c>
      <c r="BI157" s="258">
        <f>IF(N157="nulová",J157,0)</f>
        <v>0</v>
      </c>
      <c r="BJ157" s="18" t="s">
        <v>21</v>
      </c>
      <c r="BK157" s="258">
        <f>ROUND(I157*H157,2)</f>
        <v>0</v>
      </c>
      <c r="BL157" s="18" t="s">
        <v>156</v>
      </c>
      <c r="BM157" s="257" t="s">
        <v>638</v>
      </c>
    </row>
    <row r="158" s="2" customFormat="1">
      <c r="A158" s="39"/>
      <c r="B158" s="40"/>
      <c r="C158" s="41"/>
      <c r="D158" s="259" t="s">
        <v>158</v>
      </c>
      <c r="E158" s="41"/>
      <c r="F158" s="260" t="s">
        <v>637</v>
      </c>
      <c r="G158" s="41"/>
      <c r="H158" s="41"/>
      <c r="I158" s="157"/>
      <c r="J158" s="41"/>
      <c r="K158" s="41"/>
      <c r="L158" s="45"/>
      <c r="M158" s="261"/>
      <c r="N158" s="262"/>
      <c r="O158" s="92"/>
      <c r="P158" s="92"/>
      <c r="Q158" s="92"/>
      <c r="R158" s="92"/>
      <c r="S158" s="92"/>
      <c r="T158" s="93"/>
      <c r="U158" s="39"/>
      <c r="V158" s="39"/>
      <c r="W158" s="39"/>
      <c r="X158" s="39"/>
      <c r="Y158" s="39"/>
      <c r="Z158" s="39"/>
      <c r="AA158" s="39"/>
      <c r="AB158" s="39"/>
      <c r="AC158" s="39"/>
      <c r="AD158" s="39"/>
      <c r="AE158" s="39"/>
      <c r="AT158" s="18" t="s">
        <v>158</v>
      </c>
      <c r="AU158" s="18" t="s">
        <v>21</v>
      </c>
    </row>
    <row r="159" s="13" customFormat="1">
      <c r="A159" s="13"/>
      <c r="B159" s="264"/>
      <c r="C159" s="265"/>
      <c r="D159" s="259" t="s">
        <v>162</v>
      </c>
      <c r="E159" s="266" t="s">
        <v>1</v>
      </c>
      <c r="F159" s="267" t="s">
        <v>639</v>
      </c>
      <c r="G159" s="265"/>
      <c r="H159" s="266" t="s">
        <v>1</v>
      </c>
      <c r="I159" s="268"/>
      <c r="J159" s="265"/>
      <c r="K159" s="265"/>
      <c r="L159" s="269"/>
      <c r="M159" s="270"/>
      <c r="N159" s="271"/>
      <c r="O159" s="271"/>
      <c r="P159" s="271"/>
      <c r="Q159" s="271"/>
      <c r="R159" s="271"/>
      <c r="S159" s="271"/>
      <c r="T159" s="272"/>
      <c r="U159" s="13"/>
      <c r="V159" s="13"/>
      <c r="W159" s="13"/>
      <c r="X159" s="13"/>
      <c r="Y159" s="13"/>
      <c r="Z159" s="13"/>
      <c r="AA159" s="13"/>
      <c r="AB159" s="13"/>
      <c r="AC159" s="13"/>
      <c r="AD159" s="13"/>
      <c r="AE159" s="13"/>
      <c r="AT159" s="273" t="s">
        <v>162</v>
      </c>
      <c r="AU159" s="273" t="s">
        <v>21</v>
      </c>
      <c r="AV159" s="13" t="s">
        <v>21</v>
      </c>
      <c r="AW159" s="13" t="s">
        <v>34</v>
      </c>
      <c r="AX159" s="13" t="s">
        <v>77</v>
      </c>
      <c r="AY159" s="273" t="s">
        <v>149</v>
      </c>
    </row>
    <row r="160" s="14" customFormat="1">
      <c r="A160" s="14"/>
      <c r="B160" s="274"/>
      <c r="C160" s="275"/>
      <c r="D160" s="259" t="s">
        <v>162</v>
      </c>
      <c r="E160" s="276" t="s">
        <v>1</v>
      </c>
      <c r="F160" s="277" t="s">
        <v>640</v>
      </c>
      <c r="G160" s="275"/>
      <c r="H160" s="278">
        <v>32.869999999999997</v>
      </c>
      <c r="I160" s="279"/>
      <c r="J160" s="275"/>
      <c r="K160" s="275"/>
      <c r="L160" s="280"/>
      <c r="M160" s="281"/>
      <c r="N160" s="282"/>
      <c r="O160" s="282"/>
      <c r="P160" s="282"/>
      <c r="Q160" s="282"/>
      <c r="R160" s="282"/>
      <c r="S160" s="282"/>
      <c r="T160" s="283"/>
      <c r="U160" s="14"/>
      <c r="V160" s="14"/>
      <c r="W160" s="14"/>
      <c r="X160" s="14"/>
      <c r="Y160" s="14"/>
      <c r="Z160" s="14"/>
      <c r="AA160" s="14"/>
      <c r="AB160" s="14"/>
      <c r="AC160" s="14"/>
      <c r="AD160" s="14"/>
      <c r="AE160" s="14"/>
      <c r="AT160" s="284" t="s">
        <v>162</v>
      </c>
      <c r="AU160" s="284" t="s">
        <v>21</v>
      </c>
      <c r="AV160" s="14" t="s">
        <v>85</v>
      </c>
      <c r="AW160" s="14" t="s">
        <v>34</v>
      </c>
      <c r="AX160" s="14" t="s">
        <v>21</v>
      </c>
      <c r="AY160" s="284" t="s">
        <v>149</v>
      </c>
    </row>
    <row r="161" s="2" customFormat="1" ht="21.75" customHeight="1">
      <c r="A161" s="39"/>
      <c r="B161" s="40"/>
      <c r="C161" s="246" t="s">
        <v>227</v>
      </c>
      <c r="D161" s="246" t="s">
        <v>151</v>
      </c>
      <c r="E161" s="247" t="s">
        <v>641</v>
      </c>
      <c r="F161" s="248" t="s">
        <v>642</v>
      </c>
      <c r="G161" s="249" t="s">
        <v>436</v>
      </c>
      <c r="H161" s="250">
        <v>13</v>
      </c>
      <c r="I161" s="251"/>
      <c r="J161" s="252">
        <f>ROUND(I161*H161,2)</f>
        <v>0</v>
      </c>
      <c r="K161" s="248" t="s">
        <v>604</v>
      </c>
      <c r="L161" s="45"/>
      <c r="M161" s="253" t="s">
        <v>1</v>
      </c>
      <c r="N161" s="254" t="s">
        <v>42</v>
      </c>
      <c r="O161" s="92"/>
      <c r="P161" s="255">
        <f>O161*H161</f>
        <v>0</v>
      </c>
      <c r="Q161" s="255">
        <v>0</v>
      </c>
      <c r="R161" s="255">
        <f>Q161*H161</f>
        <v>0</v>
      </c>
      <c r="S161" s="255">
        <v>0</v>
      </c>
      <c r="T161" s="256">
        <f>S161*H161</f>
        <v>0</v>
      </c>
      <c r="U161" s="39"/>
      <c r="V161" s="39"/>
      <c r="W161" s="39"/>
      <c r="X161" s="39"/>
      <c r="Y161" s="39"/>
      <c r="Z161" s="39"/>
      <c r="AA161" s="39"/>
      <c r="AB161" s="39"/>
      <c r="AC161" s="39"/>
      <c r="AD161" s="39"/>
      <c r="AE161" s="39"/>
      <c r="AR161" s="257" t="s">
        <v>156</v>
      </c>
      <c r="AT161" s="257" t="s">
        <v>151</v>
      </c>
      <c r="AU161" s="257" t="s">
        <v>21</v>
      </c>
      <c r="AY161" s="18" t="s">
        <v>149</v>
      </c>
      <c r="BE161" s="258">
        <f>IF(N161="základní",J161,0)</f>
        <v>0</v>
      </c>
      <c r="BF161" s="258">
        <f>IF(N161="snížená",J161,0)</f>
        <v>0</v>
      </c>
      <c r="BG161" s="258">
        <f>IF(N161="zákl. přenesená",J161,0)</f>
        <v>0</v>
      </c>
      <c r="BH161" s="258">
        <f>IF(N161="sníž. přenesená",J161,0)</f>
        <v>0</v>
      </c>
      <c r="BI161" s="258">
        <f>IF(N161="nulová",J161,0)</f>
        <v>0</v>
      </c>
      <c r="BJ161" s="18" t="s">
        <v>21</v>
      </c>
      <c r="BK161" s="258">
        <f>ROUND(I161*H161,2)</f>
        <v>0</v>
      </c>
      <c r="BL161" s="18" t="s">
        <v>156</v>
      </c>
      <c r="BM161" s="257" t="s">
        <v>643</v>
      </c>
    </row>
    <row r="162" s="2" customFormat="1">
      <c r="A162" s="39"/>
      <c r="B162" s="40"/>
      <c r="C162" s="41"/>
      <c r="D162" s="259" t="s">
        <v>158</v>
      </c>
      <c r="E162" s="41"/>
      <c r="F162" s="260" t="s">
        <v>644</v>
      </c>
      <c r="G162" s="41"/>
      <c r="H162" s="41"/>
      <c r="I162" s="157"/>
      <c r="J162" s="41"/>
      <c r="K162" s="41"/>
      <c r="L162" s="45"/>
      <c r="M162" s="261"/>
      <c r="N162" s="262"/>
      <c r="O162" s="92"/>
      <c r="P162" s="92"/>
      <c r="Q162" s="92"/>
      <c r="R162" s="92"/>
      <c r="S162" s="92"/>
      <c r="T162" s="93"/>
      <c r="U162" s="39"/>
      <c r="V162" s="39"/>
      <c r="W162" s="39"/>
      <c r="X162" s="39"/>
      <c r="Y162" s="39"/>
      <c r="Z162" s="39"/>
      <c r="AA162" s="39"/>
      <c r="AB162" s="39"/>
      <c r="AC162" s="39"/>
      <c r="AD162" s="39"/>
      <c r="AE162" s="39"/>
      <c r="AT162" s="18" t="s">
        <v>158</v>
      </c>
      <c r="AU162" s="18" t="s">
        <v>21</v>
      </c>
    </row>
    <row r="163" s="2" customFormat="1">
      <c r="A163" s="39"/>
      <c r="B163" s="40"/>
      <c r="C163" s="41"/>
      <c r="D163" s="259" t="s">
        <v>160</v>
      </c>
      <c r="E163" s="41"/>
      <c r="F163" s="263" t="s">
        <v>645</v>
      </c>
      <c r="G163" s="41"/>
      <c r="H163" s="41"/>
      <c r="I163" s="157"/>
      <c r="J163" s="41"/>
      <c r="K163" s="41"/>
      <c r="L163" s="45"/>
      <c r="M163" s="261"/>
      <c r="N163" s="262"/>
      <c r="O163" s="92"/>
      <c r="P163" s="92"/>
      <c r="Q163" s="92"/>
      <c r="R163" s="92"/>
      <c r="S163" s="92"/>
      <c r="T163" s="93"/>
      <c r="U163" s="39"/>
      <c r="V163" s="39"/>
      <c r="W163" s="39"/>
      <c r="X163" s="39"/>
      <c r="Y163" s="39"/>
      <c r="Z163" s="39"/>
      <c r="AA163" s="39"/>
      <c r="AB163" s="39"/>
      <c r="AC163" s="39"/>
      <c r="AD163" s="39"/>
      <c r="AE163" s="39"/>
      <c r="AT163" s="18" t="s">
        <v>160</v>
      </c>
      <c r="AU163" s="18" t="s">
        <v>21</v>
      </c>
    </row>
    <row r="164" s="2" customFormat="1">
      <c r="A164" s="39"/>
      <c r="B164" s="40"/>
      <c r="C164" s="41"/>
      <c r="D164" s="259" t="s">
        <v>180</v>
      </c>
      <c r="E164" s="41"/>
      <c r="F164" s="263" t="s">
        <v>646</v>
      </c>
      <c r="G164" s="41"/>
      <c r="H164" s="41"/>
      <c r="I164" s="157"/>
      <c r="J164" s="41"/>
      <c r="K164" s="41"/>
      <c r="L164" s="45"/>
      <c r="M164" s="261"/>
      <c r="N164" s="262"/>
      <c r="O164" s="92"/>
      <c r="P164" s="92"/>
      <c r="Q164" s="92"/>
      <c r="R164" s="92"/>
      <c r="S164" s="92"/>
      <c r="T164" s="93"/>
      <c r="U164" s="39"/>
      <c r="V164" s="39"/>
      <c r="W164" s="39"/>
      <c r="X164" s="39"/>
      <c r="Y164" s="39"/>
      <c r="Z164" s="39"/>
      <c r="AA164" s="39"/>
      <c r="AB164" s="39"/>
      <c r="AC164" s="39"/>
      <c r="AD164" s="39"/>
      <c r="AE164" s="39"/>
      <c r="AT164" s="18" t="s">
        <v>180</v>
      </c>
      <c r="AU164" s="18" t="s">
        <v>21</v>
      </c>
    </row>
    <row r="165" s="13" customFormat="1">
      <c r="A165" s="13"/>
      <c r="B165" s="264"/>
      <c r="C165" s="265"/>
      <c r="D165" s="259" t="s">
        <v>162</v>
      </c>
      <c r="E165" s="266" t="s">
        <v>1</v>
      </c>
      <c r="F165" s="267" t="s">
        <v>647</v>
      </c>
      <c r="G165" s="265"/>
      <c r="H165" s="266" t="s">
        <v>1</v>
      </c>
      <c r="I165" s="268"/>
      <c r="J165" s="265"/>
      <c r="K165" s="265"/>
      <c r="L165" s="269"/>
      <c r="M165" s="270"/>
      <c r="N165" s="271"/>
      <c r="O165" s="271"/>
      <c r="P165" s="271"/>
      <c r="Q165" s="271"/>
      <c r="R165" s="271"/>
      <c r="S165" s="271"/>
      <c r="T165" s="272"/>
      <c r="U165" s="13"/>
      <c r="V165" s="13"/>
      <c r="W165" s="13"/>
      <c r="X165" s="13"/>
      <c r="Y165" s="13"/>
      <c r="Z165" s="13"/>
      <c r="AA165" s="13"/>
      <c r="AB165" s="13"/>
      <c r="AC165" s="13"/>
      <c r="AD165" s="13"/>
      <c r="AE165" s="13"/>
      <c r="AT165" s="273" t="s">
        <v>162</v>
      </c>
      <c r="AU165" s="273" t="s">
        <v>21</v>
      </c>
      <c r="AV165" s="13" t="s">
        <v>21</v>
      </c>
      <c r="AW165" s="13" t="s">
        <v>34</v>
      </c>
      <c r="AX165" s="13" t="s">
        <v>77</v>
      </c>
      <c r="AY165" s="273" t="s">
        <v>149</v>
      </c>
    </row>
    <row r="166" s="14" customFormat="1">
      <c r="A166" s="14"/>
      <c r="B166" s="274"/>
      <c r="C166" s="275"/>
      <c r="D166" s="259" t="s">
        <v>162</v>
      </c>
      <c r="E166" s="276" t="s">
        <v>1</v>
      </c>
      <c r="F166" s="277" t="s">
        <v>272</v>
      </c>
      <c r="G166" s="275"/>
      <c r="H166" s="278">
        <v>13</v>
      </c>
      <c r="I166" s="279"/>
      <c r="J166" s="275"/>
      <c r="K166" s="275"/>
      <c r="L166" s="280"/>
      <c r="M166" s="281"/>
      <c r="N166" s="282"/>
      <c r="O166" s="282"/>
      <c r="P166" s="282"/>
      <c r="Q166" s="282"/>
      <c r="R166" s="282"/>
      <c r="S166" s="282"/>
      <c r="T166" s="283"/>
      <c r="U166" s="14"/>
      <c r="V166" s="14"/>
      <c r="W166" s="14"/>
      <c r="X166" s="14"/>
      <c r="Y166" s="14"/>
      <c r="Z166" s="14"/>
      <c r="AA166" s="14"/>
      <c r="AB166" s="14"/>
      <c r="AC166" s="14"/>
      <c r="AD166" s="14"/>
      <c r="AE166" s="14"/>
      <c r="AT166" s="284" t="s">
        <v>162</v>
      </c>
      <c r="AU166" s="284" t="s">
        <v>21</v>
      </c>
      <c r="AV166" s="14" t="s">
        <v>85</v>
      </c>
      <c r="AW166" s="14" t="s">
        <v>34</v>
      </c>
      <c r="AX166" s="14" t="s">
        <v>21</v>
      </c>
      <c r="AY166" s="284" t="s">
        <v>149</v>
      </c>
    </row>
    <row r="167" s="2" customFormat="1" ht="21.75" customHeight="1">
      <c r="A167" s="39"/>
      <c r="B167" s="40"/>
      <c r="C167" s="246" t="s">
        <v>232</v>
      </c>
      <c r="D167" s="246" t="s">
        <v>151</v>
      </c>
      <c r="E167" s="247" t="s">
        <v>648</v>
      </c>
      <c r="F167" s="248" t="s">
        <v>649</v>
      </c>
      <c r="G167" s="249" t="s">
        <v>176</v>
      </c>
      <c r="H167" s="250">
        <v>10</v>
      </c>
      <c r="I167" s="251"/>
      <c r="J167" s="252">
        <f>ROUND(I167*H167,2)</f>
        <v>0</v>
      </c>
      <c r="K167" s="248" t="s">
        <v>604</v>
      </c>
      <c r="L167" s="45"/>
      <c r="M167" s="253" t="s">
        <v>1</v>
      </c>
      <c r="N167" s="254" t="s">
        <v>42</v>
      </c>
      <c r="O167" s="92"/>
      <c r="P167" s="255">
        <f>O167*H167</f>
        <v>0</v>
      </c>
      <c r="Q167" s="255">
        <v>0</v>
      </c>
      <c r="R167" s="255">
        <f>Q167*H167</f>
        <v>0</v>
      </c>
      <c r="S167" s="255">
        <v>0</v>
      </c>
      <c r="T167" s="256">
        <f>S167*H167</f>
        <v>0</v>
      </c>
      <c r="U167" s="39"/>
      <c r="V167" s="39"/>
      <c r="W167" s="39"/>
      <c r="X167" s="39"/>
      <c r="Y167" s="39"/>
      <c r="Z167" s="39"/>
      <c r="AA167" s="39"/>
      <c r="AB167" s="39"/>
      <c r="AC167" s="39"/>
      <c r="AD167" s="39"/>
      <c r="AE167" s="39"/>
      <c r="AR167" s="257" t="s">
        <v>156</v>
      </c>
      <c r="AT167" s="257" t="s">
        <v>151</v>
      </c>
      <c r="AU167" s="257" t="s">
        <v>21</v>
      </c>
      <c r="AY167" s="18" t="s">
        <v>149</v>
      </c>
      <c r="BE167" s="258">
        <f>IF(N167="základní",J167,0)</f>
        <v>0</v>
      </c>
      <c r="BF167" s="258">
        <f>IF(N167="snížená",J167,0)</f>
        <v>0</v>
      </c>
      <c r="BG167" s="258">
        <f>IF(N167="zákl. přenesená",J167,0)</f>
        <v>0</v>
      </c>
      <c r="BH167" s="258">
        <f>IF(N167="sníž. přenesená",J167,0)</f>
        <v>0</v>
      </c>
      <c r="BI167" s="258">
        <f>IF(N167="nulová",J167,0)</f>
        <v>0</v>
      </c>
      <c r="BJ167" s="18" t="s">
        <v>21</v>
      </c>
      <c r="BK167" s="258">
        <f>ROUND(I167*H167,2)</f>
        <v>0</v>
      </c>
      <c r="BL167" s="18" t="s">
        <v>156</v>
      </c>
      <c r="BM167" s="257" t="s">
        <v>650</v>
      </c>
    </row>
    <row r="168" s="2" customFormat="1">
      <c r="A168" s="39"/>
      <c r="B168" s="40"/>
      <c r="C168" s="41"/>
      <c r="D168" s="259" t="s">
        <v>158</v>
      </c>
      <c r="E168" s="41"/>
      <c r="F168" s="260" t="s">
        <v>651</v>
      </c>
      <c r="G168" s="41"/>
      <c r="H168" s="41"/>
      <c r="I168" s="157"/>
      <c r="J168" s="41"/>
      <c r="K168" s="41"/>
      <c r="L168" s="45"/>
      <c r="M168" s="261"/>
      <c r="N168" s="262"/>
      <c r="O168" s="92"/>
      <c r="P168" s="92"/>
      <c r="Q168" s="92"/>
      <c r="R168" s="92"/>
      <c r="S168" s="92"/>
      <c r="T168" s="93"/>
      <c r="U168" s="39"/>
      <c r="V168" s="39"/>
      <c r="W168" s="39"/>
      <c r="X168" s="39"/>
      <c r="Y168" s="39"/>
      <c r="Z168" s="39"/>
      <c r="AA168" s="39"/>
      <c r="AB168" s="39"/>
      <c r="AC168" s="39"/>
      <c r="AD168" s="39"/>
      <c r="AE168" s="39"/>
      <c r="AT168" s="18" t="s">
        <v>158</v>
      </c>
      <c r="AU168" s="18" t="s">
        <v>21</v>
      </c>
    </row>
    <row r="169" s="2" customFormat="1">
      <c r="A169" s="39"/>
      <c r="B169" s="40"/>
      <c r="C169" s="41"/>
      <c r="D169" s="259" t="s">
        <v>160</v>
      </c>
      <c r="E169" s="41"/>
      <c r="F169" s="263" t="s">
        <v>652</v>
      </c>
      <c r="G169" s="41"/>
      <c r="H169" s="41"/>
      <c r="I169" s="157"/>
      <c r="J169" s="41"/>
      <c r="K169" s="41"/>
      <c r="L169" s="45"/>
      <c r="M169" s="261"/>
      <c r="N169" s="262"/>
      <c r="O169" s="92"/>
      <c r="P169" s="92"/>
      <c r="Q169" s="92"/>
      <c r="R169" s="92"/>
      <c r="S169" s="92"/>
      <c r="T169" s="93"/>
      <c r="U169" s="39"/>
      <c r="V169" s="39"/>
      <c r="W169" s="39"/>
      <c r="X169" s="39"/>
      <c r="Y169" s="39"/>
      <c r="Z169" s="39"/>
      <c r="AA169" s="39"/>
      <c r="AB169" s="39"/>
      <c r="AC169" s="39"/>
      <c r="AD169" s="39"/>
      <c r="AE169" s="39"/>
      <c r="AT169" s="18" t="s">
        <v>160</v>
      </c>
      <c r="AU169" s="18" t="s">
        <v>21</v>
      </c>
    </row>
    <row r="170" s="2" customFormat="1">
      <c r="A170" s="39"/>
      <c r="B170" s="40"/>
      <c r="C170" s="41"/>
      <c r="D170" s="259" t="s">
        <v>180</v>
      </c>
      <c r="E170" s="41"/>
      <c r="F170" s="263" t="s">
        <v>653</v>
      </c>
      <c r="G170" s="41"/>
      <c r="H170" s="41"/>
      <c r="I170" s="157"/>
      <c r="J170" s="41"/>
      <c r="K170" s="41"/>
      <c r="L170" s="45"/>
      <c r="M170" s="261"/>
      <c r="N170" s="262"/>
      <c r="O170" s="92"/>
      <c r="P170" s="92"/>
      <c r="Q170" s="92"/>
      <c r="R170" s="92"/>
      <c r="S170" s="92"/>
      <c r="T170" s="93"/>
      <c r="U170" s="39"/>
      <c r="V170" s="39"/>
      <c r="W170" s="39"/>
      <c r="X170" s="39"/>
      <c r="Y170" s="39"/>
      <c r="Z170" s="39"/>
      <c r="AA170" s="39"/>
      <c r="AB170" s="39"/>
      <c r="AC170" s="39"/>
      <c r="AD170" s="39"/>
      <c r="AE170" s="39"/>
      <c r="AT170" s="18" t="s">
        <v>180</v>
      </c>
      <c r="AU170" s="18" t="s">
        <v>21</v>
      </c>
    </row>
    <row r="171" s="13" customFormat="1">
      <c r="A171" s="13"/>
      <c r="B171" s="264"/>
      <c r="C171" s="265"/>
      <c r="D171" s="259" t="s">
        <v>162</v>
      </c>
      <c r="E171" s="266" t="s">
        <v>1</v>
      </c>
      <c r="F171" s="267" t="s">
        <v>654</v>
      </c>
      <c r="G171" s="265"/>
      <c r="H171" s="266" t="s">
        <v>1</v>
      </c>
      <c r="I171" s="268"/>
      <c r="J171" s="265"/>
      <c r="K171" s="265"/>
      <c r="L171" s="269"/>
      <c r="M171" s="270"/>
      <c r="N171" s="271"/>
      <c r="O171" s="271"/>
      <c r="P171" s="271"/>
      <c r="Q171" s="271"/>
      <c r="R171" s="271"/>
      <c r="S171" s="271"/>
      <c r="T171" s="272"/>
      <c r="U171" s="13"/>
      <c r="V171" s="13"/>
      <c r="W171" s="13"/>
      <c r="X171" s="13"/>
      <c r="Y171" s="13"/>
      <c r="Z171" s="13"/>
      <c r="AA171" s="13"/>
      <c r="AB171" s="13"/>
      <c r="AC171" s="13"/>
      <c r="AD171" s="13"/>
      <c r="AE171" s="13"/>
      <c r="AT171" s="273" t="s">
        <v>162</v>
      </c>
      <c r="AU171" s="273" t="s">
        <v>21</v>
      </c>
      <c r="AV171" s="13" t="s">
        <v>21</v>
      </c>
      <c r="AW171" s="13" t="s">
        <v>34</v>
      </c>
      <c r="AX171" s="13" t="s">
        <v>77</v>
      </c>
      <c r="AY171" s="273" t="s">
        <v>149</v>
      </c>
    </row>
    <row r="172" s="14" customFormat="1">
      <c r="A172" s="14"/>
      <c r="B172" s="274"/>
      <c r="C172" s="275"/>
      <c r="D172" s="259" t="s">
        <v>162</v>
      </c>
      <c r="E172" s="276" t="s">
        <v>1</v>
      </c>
      <c r="F172" s="277" t="s">
        <v>26</v>
      </c>
      <c r="G172" s="275"/>
      <c r="H172" s="278">
        <v>10</v>
      </c>
      <c r="I172" s="279"/>
      <c r="J172" s="275"/>
      <c r="K172" s="275"/>
      <c r="L172" s="280"/>
      <c r="M172" s="281"/>
      <c r="N172" s="282"/>
      <c r="O172" s="282"/>
      <c r="P172" s="282"/>
      <c r="Q172" s="282"/>
      <c r="R172" s="282"/>
      <c r="S172" s="282"/>
      <c r="T172" s="283"/>
      <c r="U172" s="14"/>
      <c r="V172" s="14"/>
      <c r="W172" s="14"/>
      <c r="X172" s="14"/>
      <c r="Y172" s="14"/>
      <c r="Z172" s="14"/>
      <c r="AA172" s="14"/>
      <c r="AB172" s="14"/>
      <c r="AC172" s="14"/>
      <c r="AD172" s="14"/>
      <c r="AE172" s="14"/>
      <c r="AT172" s="284" t="s">
        <v>162</v>
      </c>
      <c r="AU172" s="284" t="s">
        <v>21</v>
      </c>
      <c r="AV172" s="14" t="s">
        <v>85</v>
      </c>
      <c r="AW172" s="14" t="s">
        <v>34</v>
      </c>
      <c r="AX172" s="14" t="s">
        <v>21</v>
      </c>
      <c r="AY172" s="284" t="s">
        <v>149</v>
      </c>
    </row>
    <row r="173" s="2" customFormat="1" ht="21.75" customHeight="1">
      <c r="A173" s="39"/>
      <c r="B173" s="40"/>
      <c r="C173" s="246" t="s">
        <v>240</v>
      </c>
      <c r="D173" s="246" t="s">
        <v>151</v>
      </c>
      <c r="E173" s="247" t="s">
        <v>655</v>
      </c>
      <c r="F173" s="248" t="s">
        <v>656</v>
      </c>
      <c r="G173" s="249" t="s">
        <v>436</v>
      </c>
      <c r="H173" s="250">
        <v>4</v>
      </c>
      <c r="I173" s="251"/>
      <c r="J173" s="252">
        <f>ROUND(I173*H173,2)</f>
        <v>0</v>
      </c>
      <c r="K173" s="248" t="s">
        <v>604</v>
      </c>
      <c r="L173" s="45"/>
      <c r="M173" s="253" t="s">
        <v>1</v>
      </c>
      <c r="N173" s="254" t="s">
        <v>42</v>
      </c>
      <c r="O173" s="92"/>
      <c r="P173" s="255">
        <f>O173*H173</f>
        <v>0</v>
      </c>
      <c r="Q173" s="255">
        <v>0</v>
      </c>
      <c r="R173" s="255">
        <f>Q173*H173</f>
        <v>0</v>
      </c>
      <c r="S173" s="255">
        <v>0</v>
      </c>
      <c r="T173" s="256">
        <f>S173*H173</f>
        <v>0</v>
      </c>
      <c r="U173" s="39"/>
      <c r="V173" s="39"/>
      <c r="W173" s="39"/>
      <c r="X173" s="39"/>
      <c r="Y173" s="39"/>
      <c r="Z173" s="39"/>
      <c r="AA173" s="39"/>
      <c r="AB173" s="39"/>
      <c r="AC173" s="39"/>
      <c r="AD173" s="39"/>
      <c r="AE173" s="39"/>
      <c r="AR173" s="257" t="s">
        <v>156</v>
      </c>
      <c r="AT173" s="257" t="s">
        <v>151</v>
      </c>
      <c r="AU173" s="257" t="s">
        <v>21</v>
      </c>
      <c r="AY173" s="18" t="s">
        <v>149</v>
      </c>
      <c r="BE173" s="258">
        <f>IF(N173="základní",J173,0)</f>
        <v>0</v>
      </c>
      <c r="BF173" s="258">
        <f>IF(N173="snížená",J173,0)</f>
        <v>0</v>
      </c>
      <c r="BG173" s="258">
        <f>IF(N173="zákl. přenesená",J173,0)</f>
        <v>0</v>
      </c>
      <c r="BH173" s="258">
        <f>IF(N173="sníž. přenesená",J173,0)</f>
        <v>0</v>
      </c>
      <c r="BI173" s="258">
        <f>IF(N173="nulová",J173,0)</f>
        <v>0</v>
      </c>
      <c r="BJ173" s="18" t="s">
        <v>21</v>
      </c>
      <c r="BK173" s="258">
        <f>ROUND(I173*H173,2)</f>
        <v>0</v>
      </c>
      <c r="BL173" s="18" t="s">
        <v>156</v>
      </c>
      <c r="BM173" s="257" t="s">
        <v>657</v>
      </c>
    </row>
    <row r="174" s="2" customFormat="1">
      <c r="A174" s="39"/>
      <c r="B174" s="40"/>
      <c r="C174" s="41"/>
      <c r="D174" s="259" t="s">
        <v>158</v>
      </c>
      <c r="E174" s="41"/>
      <c r="F174" s="260" t="s">
        <v>658</v>
      </c>
      <c r="G174" s="41"/>
      <c r="H174" s="41"/>
      <c r="I174" s="157"/>
      <c r="J174" s="41"/>
      <c r="K174" s="41"/>
      <c r="L174" s="45"/>
      <c r="M174" s="261"/>
      <c r="N174" s="262"/>
      <c r="O174" s="92"/>
      <c r="P174" s="92"/>
      <c r="Q174" s="92"/>
      <c r="R174" s="92"/>
      <c r="S174" s="92"/>
      <c r="T174" s="93"/>
      <c r="U174" s="39"/>
      <c r="V174" s="39"/>
      <c r="W174" s="39"/>
      <c r="X174" s="39"/>
      <c r="Y174" s="39"/>
      <c r="Z174" s="39"/>
      <c r="AA174" s="39"/>
      <c r="AB174" s="39"/>
      <c r="AC174" s="39"/>
      <c r="AD174" s="39"/>
      <c r="AE174" s="39"/>
      <c r="AT174" s="18" t="s">
        <v>158</v>
      </c>
      <c r="AU174" s="18" t="s">
        <v>21</v>
      </c>
    </row>
    <row r="175" s="2" customFormat="1">
      <c r="A175" s="39"/>
      <c r="B175" s="40"/>
      <c r="C175" s="41"/>
      <c r="D175" s="259" t="s">
        <v>160</v>
      </c>
      <c r="E175" s="41"/>
      <c r="F175" s="263" t="s">
        <v>659</v>
      </c>
      <c r="G175" s="41"/>
      <c r="H175" s="41"/>
      <c r="I175" s="157"/>
      <c r="J175" s="41"/>
      <c r="K175" s="41"/>
      <c r="L175" s="45"/>
      <c r="M175" s="261"/>
      <c r="N175" s="262"/>
      <c r="O175" s="92"/>
      <c r="P175" s="92"/>
      <c r="Q175" s="92"/>
      <c r="R175" s="92"/>
      <c r="S175" s="92"/>
      <c r="T175" s="93"/>
      <c r="U175" s="39"/>
      <c r="V175" s="39"/>
      <c r="W175" s="39"/>
      <c r="X175" s="39"/>
      <c r="Y175" s="39"/>
      <c r="Z175" s="39"/>
      <c r="AA175" s="39"/>
      <c r="AB175" s="39"/>
      <c r="AC175" s="39"/>
      <c r="AD175" s="39"/>
      <c r="AE175" s="39"/>
      <c r="AT175" s="18" t="s">
        <v>160</v>
      </c>
      <c r="AU175" s="18" t="s">
        <v>21</v>
      </c>
    </row>
    <row r="176" s="13" customFormat="1">
      <c r="A176" s="13"/>
      <c r="B176" s="264"/>
      <c r="C176" s="265"/>
      <c r="D176" s="259" t="s">
        <v>162</v>
      </c>
      <c r="E176" s="266" t="s">
        <v>1</v>
      </c>
      <c r="F176" s="267" t="s">
        <v>654</v>
      </c>
      <c r="G176" s="265"/>
      <c r="H176" s="266" t="s">
        <v>1</v>
      </c>
      <c r="I176" s="268"/>
      <c r="J176" s="265"/>
      <c r="K176" s="265"/>
      <c r="L176" s="269"/>
      <c r="M176" s="270"/>
      <c r="N176" s="271"/>
      <c r="O176" s="271"/>
      <c r="P176" s="271"/>
      <c r="Q176" s="271"/>
      <c r="R176" s="271"/>
      <c r="S176" s="271"/>
      <c r="T176" s="272"/>
      <c r="U176" s="13"/>
      <c r="V176" s="13"/>
      <c r="W176" s="13"/>
      <c r="X176" s="13"/>
      <c r="Y176" s="13"/>
      <c r="Z176" s="13"/>
      <c r="AA176" s="13"/>
      <c r="AB176" s="13"/>
      <c r="AC176" s="13"/>
      <c r="AD176" s="13"/>
      <c r="AE176" s="13"/>
      <c r="AT176" s="273" t="s">
        <v>162</v>
      </c>
      <c r="AU176" s="273" t="s">
        <v>21</v>
      </c>
      <c r="AV176" s="13" t="s">
        <v>21</v>
      </c>
      <c r="AW176" s="13" t="s">
        <v>34</v>
      </c>
      <c r="AX176" s="13" t="s">
        <v>77</v>
      </c>
      <c r="AY176" s="273" t="s">
        <v>149</v>
      </c>
    </row>
    <row r="177" s="14" customFormat="1">
      <c r="A177" s="14"/>
      <c r="B177" s="274"/>
      <c r="C177" s="275"/>
      <c r="D177" s="259" t="s">
        <v>162</v>
      </c>
      <c r="E177" s="276" t="s">
        <v>1</v>
      </c>
      <c r="F177" s="277" t="s">
        <v>660</v>
      </c>
      <c r="G177" s="275"/>
      <c r="H177" s="278">
        <v>4</v>
      </c>
      <c r="I177" s="279"/>
      <c r="J177" s="275"/>
      <c r="K177" s="275"/>
      <c r="L177" s="280"/>
      <c r="M177" s="281"/>
      <c r="N177" s="282"/>
      <c r="O177" s="282"/>
      <c r="P177" s="282"/>
      <c r="Q177" s="282"/>
      <c r="R177" s="282"/>
      <c r="S177" s="282"/>
      <c r="T177" s="283"/>
      <c r="U177" s="14"/>
      <c r="V177" s="14"/>
      <c r="W177" s="14"/>
      <c r="X177" s="14"/>
      <c r="Y177" s="14"/>
      <c r="Z177" s="14"/>
      <c r="AA177" s="14"/>
      <c r="AB177" s="14"/>
      <c r="AC177" s="14"/>
      <c r="AD177" s="14"/>
      <c r="AE177" s="14"/>
      <c r="AT177" s="284" t="s">
        <v>162</v>
      </c>
      <c r="AU177" s="284" t="s">
        <v>21</v>
      </c>
      <c r="AV177" s="14" t="s">
        <v>85</v>
      </c>
      <c r="AW177" s="14" t="s">
        <v>34</v>
      </c>
      <c r="AX177" s="14" t="s">
        <v>21</v>
      </c>
      <c r="AY177" s="284" t="s">
        <v>149</v>
      </c>
    </row>
    <row r="178" s="2" customFormat="1" ht="21.75" customHeight="1">
      <c r="A178" s="39"/>
      <c r="B178" s="40"/>
      <c r="C178" s="246" t="s">
        <v>26</v>
      </c>
      <c r="D178" s="246" t="s">
        <v>151</v>
      </c>
      <c r="E178" s="247" t="s">
        <v>661</v>
      </c>
      <c r="F178" s="248" t="s">
        <v>662</v>
      </c>
      <c r="G178" s="249" t="s">
        <v>436</v>
      </c>
      <c r="H178" s="250">
        <v>13</v>
      </c>
      <c r="I178" s="251"/>
      <c r="J178" s="252">
        <f>ROUND(I178*H178,2)</f>
        <v>0</v>
      </c>
      <c r="K178" s="248" t="s">
        <v>604</v>
      </c>
      <c r="L178" s="45"/>
      <c r="M178" s="253" t="s">
        <v>1</v>
      </c>
      <c r="N178" s="254" t="s">
        <v>42</v>
      </c>
      <c r="O178" s="92"/>
      <c r="P178" s="255">
        <f>O178*H178</f>
        <v>0</v>
      </c>
      <c r="Q178" s="255">
        <v>0</v>
      </c>
      <c r="R178" s="255">
        <f>Q178*H178</f>
        <v>0</v>
      </c>
      <c r="S178" s="255">
        <v>0</v>
      </c>
      <c r="T178" s="256">
        <f>S178*H178</f>
        <v>0</v>
      </c>
      <c r="U178" s="39"/>
      <c r="V178" s="39"/>
      <c r="W178" s="39"/>
      <c r="X178" s="39"/>
      <c r="Y178" s="39"/>
      <c r="Z178" s="39"/>
      <c r="AA178" s="39"/>
      <c r="AB178" s="39"/>
      <c r="AC178" s="39"/>
      <c r="AD178" s="39"/>
      <c r="AE178" s="39"/>
      <c r="AR178" s="257" t="s">
        <v>156</v>
      </c>
      <c r="AT178" s="257" t="s">
        <v>151</v>
      </c>
      <c r="AU178" s="257" t="s">
        <v>21</v>
      </c>
      <c r="AY178" s="18" t="s">
        <v>149</v>
      </c>
      <c r="BE178" s="258">
        <f>IF(N178="základní",J178,0)</f>
        <v>0</v>
      </c>
      <c r="BF178" s="258">
        <f>IF(N178="snížená",J178,0)</f>
        <v>0</v>
      </c>
      <c r="BG178" s="258">
        <f>IF(N178="zákl. přenesená",J178,0)</f>
        <v>0</v>
      </c>
      <c r="BH178" s="258">
        <f>IF(N178="sníž. přenesená",J178,0)</f>
        <v>0</v>
      </c>
      <c r="BI178" s="258">
        <f>IF(N178="nulová",J178,0)</f>
        <v>0</v>
      </c>
      <c r="BJ178" s="18" t="s">
        <v>21</v>
      </c>
      <c r="BK178" s="258">
        <f>ROUND(I178*H178,2)</f>
        <v>0</v>
      </c>
      <c r="BL178" s="18" t="s">
        <v>156</v>
      </c>
      <c r="BM178" s="257" t="s">
        <v>663</v>
      </c>
    </row>
    <row r="179" s="2" customFormat="1">
      <c r="A179" s="39"/>
      <c r="B179" s="40"/>
      <c r="C179" s="41"/>
      <c r="D179" s="259" t="s">
        <v>158</v>
      </c>
      <c r="E179" s="41"/>
      <c r="F179" s="260" t="s">
        <v>664</v>
      </c>
      <c r="G179" s="41"/>
      <c r="H179" s="41"/>
      <c r="I179" s="157"/>
      <c r="J179" s="41"/>
      <c r="K179" s="41"/>
      <c r="L179" s="45"/>
      <c r="M179" s="261"/>
      <c r="N179" s="262"/>
      <c r="O179" s="92"/>
      <c r="P179" s="92"/>
      <c r="Q179" s="92"/>
      <c r="R179" s="92"/>
      <c r="S179" s="92"/>
      <c r="T179" s="93"/>
      <c r="U179" s="39"/>
      <c r="V179" s="39"/>
      <c r="W179" s="39"/>
      <c r="X179" s="39"/>
      <c r="Y179" s="39"/>
      <c r="Z179" s="39"/>
      <c r="AA179" s="39"/>
      <c r="AB179" s="39"/>
      <c r="AC179" s="39"/>
      <c r="AD179" s="39"/>
      <c r="AE179" s="39"/>
      <c r="AT179" s="18" t="s">
        <v>158</v>
      </c>
      <c r="AU179" s="18" t="s">
        <v>21</v>
      </c>
    </row>
    <row r="180" s="2" customFormat="1">
      <c r="A180" s="39"/>
      <c r="B180" s="40"/>
      <c r="C180" s="41"/>
      <c r="D180" s="259" t="s">
        <v>160</v>
      </c>
      <c r="E180" s="41"/>
      <c r="F180" s="263" t="s">
        <v>665</v>
      </c>
      <c r="G180" s="41"/>
      <c r="H180" s="41"/>
      <c r="I180" s="157"/>
      <c r="J180" s="41"/>
      <c r="K180" s="41"/>
      <c r="L180" s="45"/>
      <c r="M180" s="261"/>
      <c r="N180" s="262"/>
      <c r="O180" s="92"/>
      <c r="P180" s="92"/>
      <c r="Q180" s="92"/>
      <c r="R180" s="92"/>
      <c r="S180" s="92"/>
      <c r="T180" s="93"/>
      <c r="U180" s="39"/>
      <c r="V180" s="39"/>
      <c r="W180" s="39"/>
      <c r="X180" s="39"/>
      <c r="Y180" s="39"/>
      <c r="Z180" s="39"/>
      <c r="AA180" s="39"/>
      <c r="AB180" s="39"/>
      <c r="AC180" s="39"/>
      <c r="AD180" s="39"/>
      <c r="AE180" s="39"/>
      <c r="AT180" s="18" t="s">
        <v>160</v>
      </c>
      <c r="AU180" s="18" t="s">
        <v>21</v>
      </c>
    </row>
    <row r="181" s="2" customFormat="1">
      <c r="A181" s="39"/>
      <c r="B181" s="40"/>
      <c r="C181" s="41"/>
      <c r="D181" s="259" t="s">
        <v>180</v>
      </c>
      <c r="E181" s="41"/>
      <c r="F181" s="263" t="s">
        <v>666</v>
      </c>
      <c r="G181" s="41"/>
      <c r="H181" s="41"/>
      <c r="I181" s="157"/>
      <c r="J181" s="41"/>
      <c r="K181" s="41"/>
      <c r="L181" s="45"/>
      <c r="M181" s="261"/>
      <c r="N181" s="262"/>
      <c r="O181" s="92"/>
      <c r="P181" s="92"/>
      <c r="Q181" s="92"/>
      <c r="R181" s="92"/>
      <c r="S181" s="92"/>
      <c r="T181" s="93"/>
      <c r="U181" s="39"/>
      <c r="V181" s="39"/>
      <c r="W181" s="39"/>
      <c r="X181" s="39"/>
      <c r="Y181" s="39"/>
      <c r="Z181" s="39"/>
      <c r="AA181" s="39"/>
      <c r="AB181" s="39"/>
      <c r="AC181" s="39"/>
      <c r="AD181" s="39"/>
      <c r="AE181" s="39"/>
      <c r="AT181" s="18" t="s">
        <v>180</v>
      </c>
      <c r="AU181" s="18" t="s">
        <v>21</v>
      </c>
    </row>
    <row r="182" s="13" customFormat="1">
      <c r="A182" s="13"/>
      <c r="B182" s="264"/>
      <c r="C182" s="265"/>
      <c r="D182" s="259" t="s">
        <v>162</v>
      </c>
      <c r="E182" s="266" t="s">
        <v>1</v>
      </c>
      <c r="F182" s="267" t="s">
        <v>647</v>
      </c>
      <c r="G182" s="265"/>
      <c r="H182" s="266" t="s">
        <v>1</v>
      </c>
      <c r="I182" s="268"/>
      <c r="J182" s="265"/>
      <c r="K182" s="265"/>
      <c r="L182" s="269"/>
      <c r="M182" s="270"/>
      <c r="N182" s="271"/>
      <c r="O182" s="271"/>
      <c r="P182" s="271"/>
      <c r="Q182" s="271"/>
      <c r="R182" s="271"/>
      <c r="S182" s="271"/>
      <c r="T182" s="272"/>
      <c r="U182" s="13"/>
      <c r="V182" s="13"/>
      <c r="W182" s="13"/>
      <c r="X182" s="13"/>
      <c r="Y182" s="13"/>
      <c r="Z182" s="13"/>
      <c r="AA182" s="13"/>
      <c r="AB182" s="13"/>
      <c r="AC182" s="13"/>
      <c r="AD182" s="13"/>
      <c r="AE182" s="13"/>
      <c r="AT182" s="273" t="s">
        <v>162</v>
      </c>
      <c r="AU182" s="273" t="s">
        <v>21</v>
      </c>
      <c r="AV182" s="13" t="s">
        <v>21</v>
      </c>
      <c r="AW182" s="13" t="s">
        <v>34</v>
      </c>
      <c r="AX182" s="13" t="s">
        <v>77</v>
      </c>
      <c r="AY182" s="273" t="s">
        <v>149</v>
      </c>
    </row>
    <row r="183" s="14" customFormat="1">
      <c r="A183" s="14"/>
      <c r="B183" s="274"/>
      <c r="C183" s="275"/>
      <c r="D183" s="259" t="s">
        <v>162</v>
      </c>
      <c r="E183" s="276" t="s">
        <v>1</v>
      </c>
      <c r="F183" s="277" t="s">
        <v>272</v>
      </c>
      <c r="G183" s="275"/>
      <c r="H183" s="278">
        <v>13</v>
      </c>
      <c r="I183" s="279"/>
      <c r="J183" s="275"/>
      <c r="K183" s="275"/>
      <c r="L183" s="280"/>
      <c r="M183" s="281"/>
      <c r="N183" s="282"/>
      <c r="O183" s="282"/>
      <c r="P183" s="282"/>
      <c r="Q183" s="282"/>
      <c r="R183" s="282"/>
      <c r="S183" s="282"/>
      <c r="T183" s="283"/>
      <c r="U183" s="14"/>
      <c r="V183" s="14"/>
      <c r="W183" s="14"/>
      <c r="X183" s="14"/>
      <c r="Y183" s="14"/>
      <c r="Z183" s="14"/>
      <c r="AA183" s="14"/>
      <c r="AB183" s="14"/>
      <c r="AC183" s="14"/>
      <c r="AD183" s="14"/>
      <c r="AE183" s="14"/>
      <c r="AT183" s="284" t="s">
        <v>162</v>
      </c>
      <c r="AU183" s="284" t="s">
        <v>21</v>
      </c>
      <c r="AV183" s="14" t="s">
        <v>85</v>
      </c>
      <c r="AW183" s="14" t="s">
        <v>34</v>
      </c>
      <c r="AX183" s="14" t="s">
        <v>21</v>
      </c>
      <c r="AY183" s="284" t="s">
        <v>149</v>
      </c>
    </row>
    <row r="184" s="2" customFormat="1" ht="21.75" customHeight="1">
      <c r="A184" s="39"/>
      <c r="B184" s="40"/>
      <c r="C184" s="246" t="s">
        <v>257</v>
      </c>
      <c r="D184" s="246" t="s">
        <v>151</v>
      </c>
      <c r="E184" s="247" t="s">
        <v>667</v>
      </c>
      <c r="F184" s="248" t="s">
        <v>668</v>
      </c>
      <c r="G184" s="249" t="s">
        <v>669</v>
      </c>
      <c r="H184" s="250">
        <v>4</v>
      </c>
      <c r="I184" s="251"/>
      <c r="J184" s="252">
        <f>ROUND(I184*H184,2)</f>
        <v>0</v>
      </c>
      <c r="K184" s="248" t="s">
        <v>604</v>
      </c>
      <c r="L184" s="45"/>
      <c r="M184" s="253" t="s">
        <v>1</v>
      </c>
      <c r="N184" s="254" t="s">
        <v>42</v>
      </c>
      <c r="O184" s="92"/>
      <c r="P184" s="255">
        <f>O184*H184</f>
        <v>0</v>
      </c>
      <c r="Q184" s="255">
        <v>0</v>
      </c>
      <c r="R184" s="255">
        <f>Q184*H184</f>
        <v>0</v>
      </c>
      <c r="S184" s="255">
        <v>0</v>
      </c>
      <c r="T184" s="256">
        <f>S184*H184</f>
        <v>0</v>
      </c>
      <c r="U184" s="39"/>
      <c r="V184" s="39"/>
      <c r="W184" s="39"/>
      <c r="X184" s="39"/>
      <c r="Y184" s="39"/>
      <c r="Z184" s="39"/>
      <c r="AA184" s="39"/>
      <c r="AB184" s="39"/>
      <c r="AC184" s="39"/>
      <c r="AD184" s="39"/>
      <c r="AE184" s="39"/>
      <c r="AR184" s="257" t="s">
        <v>156</v>
      </c>
      <c r="AT184" s="257" t="s">
        <v>151</v>
      </c>
      <c r="AU184" s="257" t="s">
        <v>21</v>
      </c>
      <c r="AY184" s="18" t="s">
        <v>149</v>
      </c>
      <c r="BE184" s="258">
        <f>IF(N184="základní",J184,0)</f>
        <v>0</v>
      </c>
      <c r="BF184" s="258">
        <f>IF(N184="snížená",J184,0)</f>
        <v>0</v>
      </c>
      <c r="BG184" s="258">
        <f>IF(N184="zákl. přenesená",J184,0)</f>
        <v>0</v>
      </c>
      <c r="BH184" s="258">
        <f>IF(N184="sníž. přenesená",J184,0)</f>
        <v>0</v>
      </c>
      <c r="BI184" s="258">
        <f>IF(N184="nulová",J184,0)</f>
        <v>0</v>
      </c>
      <c r="BJ184" s="18" t="s">
        <v>21</v>
      </c>
      <c r="BK184" s="258">
        <f>ROUND(I184*H184,2)</f>
        <v>0</v>
      </c>
      <c r="BL184" s="18" t="s">
        <v>156</v>
      </c>
      <c r="BM184" s="257" t="s">
        <v>670</v>
      </c>
    </row>
    <row r="185" s="2" customFormat="1">
      <c r="A185" s="39"/>
      <c r="B185" s="40"/>
      <c r="C185" s="41"/>
      <c r="D185" s="259" t="s">
        <v>158</v>
      </c>
      <c r="E185" s="41"/>
      <c r="F185" s="260" t="s">
        <v>671</v>
      </c>
      <c r="G185" s="41"/>
      <c r="H185" s="41"/>
      <c r="I185" s="157"/>
      <c r="J185" s="41"/>
      <c r="K185" s="41"/>
      <c r="L185" s="45"/>
      <c r="M185" s="261"/>
      <c r="N185" s="262"/>
      <c r="O185" s="92"/>
      <c r="P185" s="92"/>
      <c r="Q185" s="92"/>
      <c r="R185" s="92"/>
      <c r="S185" s="92"/>
      <c r="T185" s="93"/>
      <c r="U185" s="39"/>
      <c r="V185" s="39"/>
      <c r="W185" s="39"/>
      <c r="X185" s="39"/>
      <c r="Y185" s="39"/>
      <c r="Z185" s="39"/>
      <c r="AA185" s="39"/>
      <c r="AB185" s="39"/>
      <c r="AC185" s="39"/>
      <c r="AD185" s="39"/>
      <c r="AE185" s="39"/>
      <c r="AT185" s="18" t="s">
        <v>158</v>
      </c>
      <c r="AU185" s="18" t="s">
        <v>21</v>
      </c>
    </row>
    <row r="186" s="2" customFormat="1">
      <c r="A186" s="39"/>
      <c r="B186" s="40"/>
      <c r="C186" s="41"/>
      <c r="D186" s="259" t="s">
        <v>160</v>
      </c>
      <c r="E186" s="41"/>
      <c r="F186" s="263" t="s">
        <v>672</v>
      </c>
      <c r="G186" s="41"/>
      <c r="H186" s="41"/>
      <c r="I186" s="157"/>
      <c r="J186" s="41"/>
      <c r="K186" s="41"/>
      <c r="L186" s="45"/>
      <c r="M186" s="261"/>
      <c r="N186" s="262"/>
      <c r="O186" s="92"/>
      <c r="P186" s="92"/>
      <c r="Q186" s="92"/>
      <c r="R186" s="92"/>
      <c r="S186" s="92"/>
      <c r="T186" s="93"/>
      <c r="U186" s="39"/>
      <c r="V186" s="39"/>
      <c r="W186" s="39"/>
      <c r="X186" s="39"/>
      <c r="Y186" s="39"/>
      <c r="Z186" s="39"/>
      <c r="AA186" s="39"/>
      <c r="AB186" s="39"/>
      <c r="AC186" s="39"/>
      <c r="AD186" s="39"/>
      <c r="AE186" s="39"/>
      <c r="AT186" s="18" t="s">
        <v>160</v>
      </c>
      <c r="AU186" s="18" t="s">
        <v>21</v>
      </c>
    </row>
    <row r="187" s="13" customFormat="1">
      <c r="A187" s="13"/>
      <c r="B187" s="264"/>
      <c r="C187" s="265"/>
      <c r="D187" s="259" t="s">
        <v>162</v>
      </c>
      <c r="E187" s="266" t="s">
        <v>1</v>
      </c>
      <c r="F187" s="267" t="s">
        <v>654</v>
      </c>
      <c r="G187" s="265"/>
      <c r="H187" s="266" t="s">
        <v>1</v>
      </c>
      <c r="I187" s="268"/>
      <c r="J187" s="265"/>
      <c r="K187" s="265"/>
      <c r="L187" s="269"/>
      <c r="M187" s="270"/>
      <c r="N187" s="271"/>
      <c r="O187" s="271"/>
      <c r="P187" s="271"/>
      <c r="Q187" s="271"/>
      <c r="R187" s="271"/>
      <c r="S187" s="271"/>
      <c r="T187" s="272"/>
      <c r="U187" s="13"/>
      <c r="V187" s="13"/>
      <c r="W187" s="13"/>
      <c r="X187" s="13"/>
      <c r="Y187" s="13"/>
      <c r="Z187" s="13"/>
      <c r="AA187" s="13"/>
      <c r="AB187" s="13"/>
      <c r="AC187" s="13"/>
      <c r="AD187" s="13"/>
      <c r="AE187" s="13"/>
      <c r="AT187" s="273" t="s">
        <v>162</v>
      </c>
      <c r="AU187" s="273" t="s">
        <v>21</v>
      </c>
      <c r="AV187" s="13" t="s">
        <v>21</v>
      </c>
      <c r="AW187" s="13" t="s">
        <v>34</v>
      </c>
      <c r="AX187" s="13" t="s">
        <v>77</v>
      </c>
      <c r="AY187" s="273" t="s">
        <v>149</v>
      </c>
    </row>
    <row r="188" s="14" customFormat="1">
      <c r="A188" s="14"/>
      <c r="B188" s="274"/>
      <c r="C188" s="275"/>
      <c r="D188" s="259" t="s">
        <v>162</v>
      </c>
      <c r="E188" s="276" t="s">
        <v>1</v>
      </c>
      <c r="F188" s="277" t="s">
        <v>660</v>
      </c>
      <c r="G188" s="275"/>
      <c r="H188" s="278">
        <v>4</v>
      </c>
      <c r="I188" s="279"/>
      <c r="J188" s="275"/>
      <c r="K188" s="275"/>
      <c r="L188" s="280"/>
      <c r="M188" s="281"/>
      <c r="N188" s="282"/>
      <c r="O188" s="282"/>
      <c r="P188" s="282"/>
      <c r="Q188" s="282"/>
      <c r="R188" s="282"/>
      <c r="S188" s="282"/>
      <c r="T188" s="283"/>
      <c r="U188" s="14"/>
      <c r="V188" s="14"/>
      <c r="W188" s="14"/>
      <c r="X188" s="14"/>
      <c r="Y188" s="14"/>
      <c r="Z188" s="14"/>
      <c r="AA188" s="14"/>
      <c r="AB188" s="14"/>
      <c r="AC188" s="14"/>
      <c r="AD188" s="14"/>
      <c r="AE188" s="14"/>
      <c r="AT188" s="284" t="s">
        <v>162</v>
      </c>
      <c r="AU188" s="284" t="s">
        <v>21</v>
      </c>
      <c r="AV188" s="14" t="s">
        <v>85</v>
      </c>
      <c r="AW188" s="14" t="s">
        <v>34</v>
      </c>
      <c r="AX188" s="14" t="s">
        <v>21</v>
      </c>
      <c r="AY188" s="284" t="s">
        <v>149</v>
      </c>
    </row>
    <row r="189" s="2" customFormat="1" ht="21.75" customHeight="1">
      <c r="A189" s="39"/>
      <c r="B189" s="40"/>
      <c r="C189" s="246" t="s">
        <v>264</v>
      </c>
      <c r="D189" s="246" t="s">
        <v>151</v>
      </c>
      <c r="E189" s="247" t="s">
        <v>673</v>
      </c>
      <c r="F189" s="248" t="s">
        <v>674</v>
      </c>
      <c r="G189" s="249" t="s">
        <v>436</v>
      </c>
      <c r="H189" s="250">
        <v>1</v>
      </c>
      <c r="I189" s="251"/>
      <c r="J189" s="252">
        <f>ROUND(I189*H189,2)</f>
        <v>0</v>
      </c>
      <c r="K189" s="248" t="s">
        <v>604</v>
      </c>
      <c r="L189" s="45"/>
      <c r="M189" s="253" t="s">
        <v>1</v>
      </c>
      <c r="N189" s="254" t="s">
        <v>42</v>
      </c>
      <c r="O189" s="92"/>
      <c r="P189" s="255">
        <f>O189*H189</f>
        <v>0</v>
      </c>
      <c r="Q189" s="255">
        <v>0</v>
      </c>
      <c r="R189" s="255">
        <f>Q189*H189</f>
        <v>0</v>
      </c>
      <c r="S189" s="255">
        <v>0</v>
      </c>
      <c r="T189" s="256">
        <f>S189*H189</f>
        <v>0</v>
      </c>
      <c r="U189" s="39"/>
      <c r="V189" s="39"/>
      <c r="W189" s="39"/>
      <c r="X189" s="39"/>
      <c r="Y189" s="39"/>
      <c r="Z189" s="39"/>
      <c r="AA189" s="39"/>
      <c r="AB189" s="39"/>
      <c r="AC189" s="39"/>
      <c r="AD189" s="39"/>
      <c r="AE189" s="39"/>
      <c r="AR189" s="257" t="s">
        <v>156</v>
      </c>
      <c r="AT189" s="257" t="s">
        <v>151</v>
      </c>
      <c r="AU189" s="257" t="s">
        <v>21</v>
      </c>
      <c r="AY189" s="18" t="s">
        <v>149</v>
      </c>
      <c r="BE189" s="258">
        <f>IF(N189="základní",J189,0)</f>
        <v>0</v>
      </c>
      <c r="BF189" s="258">
        <f>IF(N189="snížená",J189,0)</f>
        <v>0</v>
      </c>
      <c r="BG189" s="258">
        <f>IF(N189="zákl. přenesená",J189,0)</f>
        <v>0</v>
      </c>
      <c r="BH189" s="258">
        <f>IF(N189="sníž. přenesená",J189,0)</f>
        <v>0</v>
      </c>
      <c r="BI189" s="258">
        <f>IF(N189="nulová",J189,0)</f>
        <v>0</v>
      </c>
      <c r="BJ189" s="18" t="s">
        <v>21</v>
      </c>
      <c r="BK189" s="258">
        <f>ROUND(I189*H189,2)</f>
        <v>0</v>
      </c>
      <c r="BL189" s="18" t="s">
        <v>156</v>
      </c>
      <c r="BM189" s="257" t="s">
        <v>675</v>
      </c>
    </row>
    <row r="190" s="2" customFormat="1">
      <c r="A190" s="39"/>
      <c r="B190" s="40"/>
      <c r="C190" s="41"/>
      <c r="D190" s="259" t="s">
        <v>158</v>
      </c>
      <c r="E190" s="41"/>
      <c r="F190" s="260" t="s">
        <v>676</v>
      </c>
      <c r="G190" s="41"/>
      <c r="H190" s="41"/>
      <c r="I190" s="157"/>
      <c r="J190" s="41"/>
      <c r="K190" s="41"/>
      <c r="L190" s="45"/>
      <c r="M190" s="261"/>
      <c r="N190" s="262"/>
      <c r="O190" s="92"/>
      <c r="P190" s="92"/>
      <c r="Q190" s="92"/>
      <c r="R190" s="92"/>
      <c r="S190" s="92"/>
      <c r="T190" s="93"/>
      <c r="U190" s="39"/>
      <c r="V190" s="39"/>
      <c r="W190" s="39"/>
      <c r="X190" s="39"/>
      <c r="Y190" s="39"/>
      <c r="Z190" s="39"/>
      <c r="AA190" s="39"/>
      <c r="AB190" s="39"/>
      <c r="AC190" s="39"/>
      <c r="AD190" s="39"/>
      <c r="AE190" s="39"/>
      <c r="AT190" s="18" t="s">
        <v>158</v>
      </c>
      <c r="AU190" s="18" t="s">
        <v>21</v>
      </c>
    </row>
    <row r="191" s="2" customFormat="1">
      <c r="A191" s="39"/>
      <c r="B191" s="40"/>
      <c r="C191" s="41"/>
      <c r="D191" s="259" t="s">
        <v>160</v>
      </c>
      <c r="E191" s="41"/>
      <c r="F191" s="263" t="s">
        <v>677</v>
      </c>
      <c r="G191" s="41"/>
      <c r="H191" s="41"/>
      <c r="I191" s="157"/>
      <c r="J191" s="41"/>
      <c r="K191" s="41"/>
      <c r="L191" s="45"/>
      <c r="M191" s="261"/>
      <c r="N191" s="262"/>
      <c r="O191" s="92"/>
      <c r="P191" s="92"/>
      <c r="Q191" s="92"/>
      <c r="R191" s="92"/>
      <c r="S191" s="92"/>
      <c r="T191" s="93"/>
      <c r="U191" s="39"/>
      <c r="V191" s="39"/>
      <c r="W191" s="39"/>
      <c r="X191" s="39"/>
      <c r="Y191" s="39"/>
      <c r="Z191" s="39"/>
      <c r="AA191" s="39"/>
      <c r="AB191" s="39"/>
      <c r="AC191" s="39"/>
      <c r="AD191" s="39"/>
      <c r="AE191" s="39"/>
      <c r="AT191" s="18" t="s">
        <v>160</v>
      </c>
      <c r="AU191" s="18" t="s">
        <v>21</v>
      </c>
    </row>
    <row r="192" s="2" customFormat="1">
      <c r="A192" s="39"/>
      <c r="B192" s="40"/>
      <c r="C192" s="41"/>
      <c r="D192" s="259" t="s">
        <v>180</v>
      </c>
      <c r="E192" s="41"/>
      <c r="F192" s="263" t="s">
        <v>678</v>
      </c>
      <c r="G192" s="41"/>
      <c r="H192" s="41"/>
      <c r="I192" s="157"/>
      <c r="J192" s="41"/>
      <c r="K192" s="41"/>
      <c r="L192" s="45"/>
      <c r="M192" s="261"/>
      <c r="N192" s="262"/>
      <c r="O192" s="92"/>
      <c r="P192" s="92"/>
      <c r="Q192" s="92"/>
      <c r="R192" s="92"/>
      <c r="S192" s="92"/>
      <c r="T192" s="93"/>
      <c r="U192" s="39"/>
      <c r="V192" s="39"/>
      <c r="W192" s="39"/>
      <c r="X192" s="39"/>
      <c r="Y192" s="39"/>
      <c r="Z192" s="39"/>
      <c r="AA192" s="39"/>
      <c r="AB192" s="39"/>
      <c r="AC192" s="39"/>
      <c r="AD192" s="39"/>
      <c r="AE192" s="39"/>
      <c r="AT192" s="18" t="s">
        <v>180</v>
      </c>
      <c r="AU192" s="18" t="s">
        <v>21</v>
      </c>
    </row>
    <row r="193" s="13" customFormat="1">
      <c r="A193" s="13"/>
      <c r="B193" s="264"/>
      <c r="C193" s="265"/>
      <c r="D193" s="259" t="s">
        <v>162</v>
      </c>
      <c r="E193" s="266" t="s">
        <v>1</v>
      </c>
      <c r="F193" s="267" t="s">
        <v>679</v>
      </c>
      <c r="G193" s="265"/>
      <c r="H193" s="266" t="s">
        <v>1</v>
      </c>
      <c r="I193" s="268"/>
      <c r="J193" s="265"/>
      <c r="K193" s="265"/>
      <c r="L193" s="269"/>
      <c r="M193" s="270"/>
      <c r="N193" s="271"/>
      <c r="O193" s="271"/>
      <c r="P193" s="271"/>
      <c r="Q193" s="271"/>
      <c r="R193" s="271"/>
      <c r="S193" s="271"/>
      <c r="T193" s="272"/>
      <c r="U193" s="13"/>
      <c r="V193" s="13"/>
      <c r="W193" s="13"/>
      <c r="X193" s="13"/>
      <c r="Y193" s="13"/>
      <c r="Z193" s="13"/>
      <c r="AA193" s="13"/>
      <c r="AB193" s="13"/>
      <c r="AC193" s="13"/>
      <c r="AD193" s="13"/>
      <c r="AE193" s="13"/>
      <c r="AT193" s="273" t="s">
        <v>162</v>
      </c>
      <c r="AU193" s="273" t="s">
        <v>21</v>
      </c>
      <c r="AV193" s="13" t="s">
        <v>21</v>
      </c>
      <c r="AW193" s="13" t="s">
        <v>34</v>
      </c>
      <c r="AX193" s="13" t="s">
        <v>77</v>
      </c>
      <c r="AY193" s="273" t="s">
        <v>149</v>
      </c>
    </row>
    <row r="194" s="14" customFormat="1">
      <c r="A194" s="14"/>
      <c r="B194" s="274"/>
      <c r="C194" s="275"/>
      <c r="D194" s="259" t="s">
        <v>162</v>
      </c>
      <c r="E194" s="276" t="s">
        <v>1</v>
      </c>
      <c r="F194" s="277" t="s">
        <v>21</v>
      </c>
      <c r="G194" s="275"/>
      <c r="H194" s="278">
        <v>1</v>
      </c>
      <c r="I194" s="279"/>
      <c r="J194" s="275"/>
      <c r="K194" s="275"/>
      <c r="L194" s="280"/>
      <c r="M194" s="281"/>
      <c r="N194" s="282"/>
      <c r="O194" s="282"/>
      <c r="P194" s="282"/>
      <c r="Q194" s="282"/>
      <c r="R194" s="282"/>
      <c r="S194" s="282"/>
      <c r="T194" s="283"/>
      <c r="U194" s="14"/>
      <c r="V194" s="14"/>
      <c r="W194" s="14"/>
      <c r="X194" s="14"/>
      <c r="Y194" s="14"/>
      <c r="Z194" s="14"/>
      <c r="AA194" s="14"/>
      <c r="AB194" s="14"/>
      <c r="AC194" s="14"/>
      <c r="AD194" s="14"/>
      <c r="AE194" s="14"/>
      <c r="AT194" s="284" t="s">
        <v>162</v>
      </c>
      <c r="AU194" s="284" t="s">
        <v>21</v>
      </c>
      <c r="AV194" s="14" t="s">
        <v>85</v>
      </c>
      <c r="AW194" s="14" t="s">
        <v>34</v>
      </c>
      <c r="AX194" s="14" t="s">
        <v>21</v>
      </c>
      <c r="AY194" s="284" t="s">
        <v>149</v>
      </c>
    </row>
    <row r="195" s="2" customFormat="1" ht="21.75" customHeight="1">
      <c r="A195" s="39"/>
      <c r="B195" s="40"/>
      <c r="C195" s="246" t="s">
        <v>272</v>
      </c>
      <c r="D195" s="246" t="s">
        <v>151</v>
      </c>
      <c r="E195" s="247" t="s">
        <v>680</v>
      </c>
      <c r="F195" s="248" t="s">
        <v>681</v>
      </c>
      <c r="G195" s="249" t="s">
        <v>436</v>
      </c>
      <c r="H195" s="250">
        <v>1</v>
      </c>
      <c r="I195" s="251"/>
      <c r="J195" s="252">
        <f>ROUND(I195*H195,2)</f>
        <v>0</v>
      </c>
      <c r="K195" s="248" t="s">
        <v>604</v>
      </c>
      <c r="L195" s="45"/>
      <c r="M195" s="253" t="s">
        <v>1</v>
      </c>
      <c r="N195" s="254" t="s">
        <v>42</v>
      </c>
      <c r="O195" s="92"/>
      <c r="P195" s="255">
        <f>O195*H195</f>
        <v>0</v>
      </c>
      <c r="Q195" s="255">
        <v>0</v>
      </c>
      <c r="R195" s="255">
        <f>Q195*H195</f>
        <v>0</v>
      </c>
      <c r="S195" s="255">
        <v>0</v>
      </c>
      <c r="T195" s="256">
        <f>S195*H195</f>
        <v>0</v>
      </c>
      <c r="U195" s="39"/>
      <c r="V195" s="39"/>
      <c r="W195" s="39"/>
      <c r="X195" s="39"/>
      <c r="Y195" s="39"/>
      <c r="Z195" s="39"/>
      <c r="AA195" s="39"/>
      <c r="AB195" s="39"/>
      <c r="AC195" s="39"/>
      <c r="AD195" s="39"/>
      <c r="AE195" s="39"/>
      <c r="AR195" s="257" t="s">
        <v>156</v>
      </c>
      <c r="AT195" s="257" t="s">
        <v>151</v>
      </c>
      <c r="AU195" s="257" t="s">
        <v>21</v>
      </c>
      <c r="AY195" s="18" t="s">
        <v>149</v>
      </c>
      <c r="BE195" s="258">
        <f>IF(N195="základní",J195,0)</f>
        <v>0</v>
      </c>
      <c r="BF195" s="258">
        <f>IF(N195="snížená",J195,0)</f>
        <v>0</v>
      </c>
      <c r="BG195" s="258">
        <f>IF(N195="zákl. přenesená",J195,0)</f>
        <v>0</v>
      </c>
      <c r="BH195" s="258">
        <f>IF(N195="sníž. přenesená",J195,0)</f>
        <v>0</v>
      </c>
      <c r="BI195" s="258">
        <f>IF(N195="nulová",J195,0)</f>
        <v>0</v>
      </c>
      <c r="BJ195" s="18" t="s">
        <v>21</v>
      </c>
      <c r="BK195" s="258">
        <f>ROUND(I195*H195,2)</f>
        <v>0</v>
      </c>
      <c r="BL195" s="18" t="s">
        <v>156</v>
      </c>
      <c r="BM195" s="257" t="s">
        <v>682</v>
      </c>
    </row>
    <row r="196" s="2" customFormat="1">
      <c r="A196" s="39"/>
      <c r="B196" s="40"/>
      <c r="C196" s="41"/>
      <c r="D196" s="259" t="s">
        <v>158</v>
      </c>
      <c r="E196" s="41"/>
      <c r="F196" s="260" t="s">
        <v>683</v>
      </c>
      <c r="G196" s="41"/>
      <c r="H196" s="41"/>
      <c r="I196" s="157"/>
      <c r="J196" s="41"/>
      <c r="K196" s="41"/>
      <c r="L196" s="45"/>
      <c r="M196" s="261"/>
      <c r="N196" s="262"/>
      <c r="O196" s="92"/>
      <c r="P196" s="92"/>
      <c r="Q196" s="92"/>
      <c r="R196" s="92"/>
      <c r="S196" s="92"/>
      <c r="T196" s="93"/>
      <c r="U196" s="39"/>
      <c r="V196" s="39"/>
      <c r="W196" s="39"/>
      <c r="X196" s="39"/>
      <c r="Y196" s="39"/>
      <c r="Z196" s="39"/>
      <c r="AA196" s="39"/>
      <c r="AB196" s="39"/>
      <c r="AC196" s="39"/>
      <c r="AD196" s="39"/>
      <c r="AE196" s="39"/>
      <c r="AT196" s="18" t="s">
        <v>158</v>
      </c>
      <c r="AU196" s="18" t="s">
        <v>21</v>
      </c>
    </row>
    <row r="197" s="2" customFormat="1">
      <c r="A197" s="39"/>
      <c r="B197" s="40"/>
      <c r="C197" s="41"/>
      <c r="D197" s="259" t="s">
        <v>160</v>
      </c>
      <c r="E197" s="41"/>
      <c r="F197" s="263" t="s">
        <v>684</v>
      </c>
      <c r="G197" s="41"/>
      <c r="H197" s="41"/>
      <c r="I197" s="157"/>
      <c r="J197" s="41"/>
      <c r="K197" s="41"/>
      <c r="L197" s="45"/>
      <c r="M197" s="261"/>
      <c r="N197" s="262"/>
      <c r="O197" s="92"/>
      <c r="P197" s="92"/>
      <c r="Q197" s="92"/>
      <c r="R197" s="92"/>
      <c r="S197" s="92"/>
      <c r="T197" s="93"/>
      <c r="U197" s="39"/>
      <c r="V197" s="39"/>
      <c r="W197" s="39"/>
      <c r="X197" s="39"/>
      <c r="Y197" s="39"/>
      <c r="Z197" s="39"/>
      <c r="AA197" s="39"/>
      <c r="AB197" s="39"/>
      <c r="AC197" s="39"/>
      <c r="AD197" s="39"/>
      <c r="AE197" s="39"/>
      <c r="AT197" s="18" t="s">
        <v>160</v>
      </c>
      <c r="AU197" s="18" t="s">
        <v>21</v>
      </c>
    </row>
    <row r="198" s="2" customFormat="1">
      <c r="A198" s="39"/>
      <c r="B198" s="40"/>
      <c r="C198" s="41"/>
      <c r="D198" s="259" t="s">
        <v>180</v>
      </c>
      <c r="E198" s="41"/>
      <c r="F198" s="263" t="s">
        <v>685</v>
      </c>
      <c r="G198" s="41"/>
      <c r="H198" s="41"/>
      <c r="I198" s="157"/>
      <c r="J198" s="41"/>
      <c r="K198" s="41"/>
      <c r="L198" s="45"/>
      <c r="M198" s="261"/>
      <c r="N198" s="262"/>
      <c r="O198" s="92"/>
      <c r="P198" s="92"/>
      <c r="Q198" s="92"/>
      <c r="R198" s="92"/>
      <c r="S198" s="92"/>
      <c r="T198" s="93"/>
      <c r="U198" s="39"/>
      <c r="V198" s="39"/>
      <c r="W198" s="39"/>
      <c r="X198" s="39"/>
      <c r="Y198" s="39"/>
      <c r="Z198" s="39"/>
      <c r="AA198" s="39"/>
      <c r="AB198" s="39"/>
      <c r="AC198" s="39"/>
      <c r="AD198" s="39"/>
      <c r="AE198" s="39"/>
      <c r="AT198" s="18" t="s">
        <v>180</v>
      </c>
      <c r="AU198" s="18" t="s">
        <v>21</v>
      </c>
    </row>
    <row r="199" s="13" customFormat="1">
      <c r="A199" s="13"/>
      <c r="B199" s="264"/>
      <c r="C199" s="265"/>
      <c r="D199" s="259" t="s">
        <v>162</v>
      </c>
      <c r="E199" s="266" t="s">
        <v>1</v>
      </c>
      <c r="F199" s="267" t="s">
        <v>686</v>
      </c>
      <c r="G199" s="265"/>
      <c r="H199" s="266" t="s">
        <v>1</v>
      </c>
      <c r="I199" s="268"/>
      <c r="J199" s="265"/>
      <c r="K199" s="265"/>
      <c r="L199" s="269"/>
      <c r="M199" s="270"/>
      <c r="N199" s="271"/>
      <c r="O199" s="271"/>
      <c r="P199" s="271"/>
      <c r="Q199" s="271"/>
      <c r="R199" s="271"/>
      <c r="S199" s="271"/>
      <c r="T199" s="272"/>
      <c r="U199" s="13"/>
      <c r="V199" s="13"/>
      <c r="W199" s="13"/>
      <c r="X199" s="13"/>
      <c r="Y199" s="13"/>
      <c r="Z199" s="13"/>
      <c r="AA199" s="13"/>
      <c r="AB199" s="13"/>
      <c r="AC199" s="13"/>
      <c r="AD199" s="13"/>
      <c r="AE199" s="13"/>
      <c r="AT199" s="273" t="s">
        <v>162</v>
      </c>
      <c r="AU199" s="273" t="s">
        <v>21</v>
      </c>
      <c r="AV199" s="13" t="s">
        <v>21</v>
      </c>
      <c r="AW199" s="13" t="s">
        <v>34</v>
      </c>
      <c r="AX199" s="13" t="s">
        <v>77</v>
      </c>
      <c r="AY199" s="273" t="s">
        <v>149</v>
      </c>
    </row>
    <row r="200" s="14" customFormat="1">
      <c r="A200" s="14"/>
      <c r="B200" s="274"/>
      <c r="C200" s="275"/>
      <c r="D200" s="259" t="s">
        <v>162</v>
      </c>
      <c r="E200" s="276" t="s">
        <v>1</v>
      </c>
      <c r="F200" s="277" t="s">
        <v>21</v>
      </c>
      <c r="G200" s="275"/>
      <c r="H200" s="278">
        <v>1</v>
      </c>
      <c r="I200" s="279"/>
      <c r="J200" s="275"/>
      <c r="K200" s="275"/>
      <c r="L200" s="280"/>
      <c r="M200" s="281"/>
      <c r="N200" s="282"/>
      <c r="O200" s="282"/>
      <c r="P200" s="282"/>
      <c r="Q200" s="282"/>
      <c r="R200" s="282"/>
      <c r="S200" s="282"/>
      <c r="T200" s="283"/>
      <c r="U200" s="14"/>
      <c r="V200" s="14"/>
      <c r="W200" s="14"/>
      <c r="X200" s="14"/>
      <c r="Y200" s="14"/>
      <c r="Z200" s="14"/>
      <c r="AA200" s="14"/>
      <c r="AB200" s="14"/>
      <c r="AC200" s="14"/>
      <c r="AD200" s="14"/>
      <c r="AE200" s="14"/>
      <c r="AT200" s="284" t="s">
        <v>162</v>
      </c>
      <c r="AU200" s="284" t="s">
        <v>21</v>
      </c>
      <c r="AV200" s="14" t="s">
        <v>85</v>
      </c>
      <c r="AW200" s="14" t="s">
        <v>34</v>
      </c>
      <c r="AX200" s="14" t="s">
        <v>21</v>
      </c>
      <c r="AY200" s="284" t="s">
        <v>149</v>
      </c>
    </row>
    <row r="201" s="12" customFormat="1" ht="25.92" customHeight="1">
      <c r="A201" s="12"/>
      <c r="B201" s="230"/>
      <c r="C201" s="231"/>
      <c r="D201" s="232" t="s">
        <v>76</v>
      </c>
      <c r="E201" s="233" t="s">
        <v>687</v>
      </c>
      <c r="F201" s="233" t="s">
        <v>688</v>
      </c>
      <c r="G201" s="231"/>
      <c r="H201" s="231"/>
      <c r="I201" s="234"/>
      <c r="J201" s="235">
        <f>BK201</f>
        <v>0</v>
      </c>
      <c r="K201" s="231"/>
      <c r="L201" s="236"/>
      <c r="M201" s="237"/>
      <c r="N201" s="238"/>
      <c r="O201" s="238"/>
      <c r="P201" s="239">
        <f>SUM(P202:P209)</f>
        <v>0</v>
      </c>
      <c r="Q201" s="238"/>
      <c r="R201" s="239">
        <f>SUM(R202:R209)</f>
        <v>0</v>
      </c>
      <c r="S201" s="238"/>
      <c r="T201" s="240">
        <f>SUM(T202:T209)</f>
        <v>0</v>
      </c>
      <c r="U201" s="12"/>
      <c r="V201" s="12"/>
      <c r="W201" s="12"/>
      <c r="X201" s="12"/>
      <c r="Y201" s="12"/>
      <c r="Z201" s="12"/>
      <c r="AA201" s="12"/>
      <c r="AB201" s="12"/>
      <c r="AC201" s="12"/>
      <c r="AD201" s="12"/>
      <c r="AE201" s="12"/>
      <c r="AR201" s="241" t="s">
        <v>156</v>
      </c>
      <c r="AT201" s="242" t="s">
        <v>76</v>
      </c>
      <c r="AU201" s="242" t="s">
        <v>77</v>
      </c>
      <c r="AY201" s="241" t="s">
        <v>149</v>
      </c>
      <c r="BK201" s="243">
        <f>SUM(BK202:BK209)</f>
        <v>0</v>
      </c>
    </row>
    <row r="202" s="2" customFormat="1" ht="21.75" customHeight="1">
      <c r="A202" s="39"/>
      <c r="B202" s="40"/>
      <c r="C202" s="246" t="s">
        <v>277</v>
      </c>
      <c r="D202" s="246" t="s">
        <v>151</v>
      </c>
      <c r="E202" s="247" t="s">
        <v>689</v>
      </c>
      <c r="F202" s="248" t="s">
        <v>690</v>
      </c>
      <c r="G202" s="249" t="s">
        <v>243</v>
      </c>
      <c r="H202" s="250">
        <v>60.171999999999997</v>
      </c>
      <c r="I202" s="251"/>
      <c r="J202" s="252">
        <f>ROUND(I202*H202,2)</f>
        <v>0</v>
      </c>
      <c r="K202" s="248" t="s">
        <v>604</v>
      </c>
      <c r="L202" s="45"/>
      <c r="M202" s="253" t="s">
        <v>1</v>
      </c>
      <c r="N202" s="254" t="s">
        <v>42</v>
      </c>
      <c r="O202" s="92"/>
      <c r="P202" s="255">
        <f>O202*H202</f>
        <v>0</v>
      </c>
      <c r="Q202" s="255">
        <v>0</v>
      </c>
      <c r="R202" s="255">
        <f>Q202*H202</f>
        <v>0</v>
      </c>
      <c r="S202" s="255">
        <v>0</v>
      </c>
      <c r="T202" s="256">
        <f>S202*H202</f>
        <v>0</v>
      </c>
      <c r="U202" s="39"/>
      <c r="V202" s="39"/>
      <c r="W202" s="39"/>
      <c r="X202" s="39"/>
      <c r="Y202" s="39"/>
      <c r="Z202" s="39"/>
      <c r="AA202" s="39"/>
      <c r="AB202" s="39"/>
      <c r="AC202" s="39"/>
      <c r="AD202" s="39"/>
      <c r="AE202" s="39"/>
      <c r="AR202" s="257" t="s">
        <v>691</v>
      </c>
      <c r="AT202" s="257" t="s">
        <v>151</v>
      </c>
      <c r="AU202" s="257" t="s">
        <v>21</v>
      </c>
      <c r="AY202" s="18" t="s">
        <v>149</v>
      </c>
      <c r="BE202" s="258">
        <f>IF(N202="základní",J202,0)</f>
        <v>0</v>
      </c>
      <c r="BF202" s="258">
        <f>IF(N202="snížená",J202,0)</f>
        <v>0</v>
      </c>
      <c r="BG202" s="258">
        <f>IF(N202="zákl. přenesená",J202,0)</f>
        <v>0</v>
      </c>
      <c r="BH202" s="258">
        <f>IF(N202="sníž. přenesená",J202,0)</f>
        <v>0</v>
      </c>
      <c r="BI202" s="258">
        <f>IF(N202="nulová",J202,0)</f>
        <v>0</v>
      </c>
      <c r="BJ202" s="18" t="s">
        <v>21</v>
      </c>
      <c r="BK202" s="258">
        <f>ROUND(I202*H202,2)</f>
        <v>0</v>
      </c>
      <c r="BL202" s="18" t="s">
        <v>691</v>
      </c>
      <c r="BM202" s="257" t="s">
        <v>692</v>
      </c>
    </row>
    <row r="203" s="2" customFormat="1">
      <c r="A203" s="39"/>
      <c r="B203" s="40"/>
      <c r="C203" s="41"/>
      <c r="D203" s="259" t="s">
        <v>158</v>
      </c>
      <c r="E203" s="41"/>
      <c r="F203" s="260" t="s">
        <v>693</v>
      </c>
      <c r="G203" s="41"/>
      <c r="H203" s="41"/>
      <c r="I203" s="157"/>
      <c r="J203" s="41"/>
      <c r="K203" s="41"/>
      <c r="L203" s="45"/>
      <c r="M203" s="261"/>
      <c r="N203" s="262"/>
      <c r="O203" s="92"/>
      <c r="P203" s="92"/>
      <c r="Q203" s="92"/>
      <c r="R203" s="92"/>
      <c r="S203" s="92"/>
      <c r="T203" s="93"/>
      <c r="U203" s="39"/>
      <c r="V203" s="39"/>
      <c r="W203" s="39"/>
      <c r="X203" s="39"/>
      <c r="Y203" s="39"/>
      <c r="Z203" s="39"/>
      <c r="AA203" s="39"/>
      <c r="AB203" s="39"/>
      <c r="AC203" s="39"/>
      <c r="AD203" s="39"/>
      <c r="AE203" s="39"/>
      <c r="AT203" s="18" t="s">
        <v>158</v>
      </c>
      <c r="AU203" s="18" t="s">
        <v>21</v>
      </c>
    </row>
    <row r="204" s="2" customFormat="1">
      <c r="A204" s="39"/>
      <c r="B204" s="40"/>
      <c r="C204" s="41"/>
      <c r="D204" s="259" t="s">
        <v>160</v>
      </c>
      <c r="E204" s="41"/>
      <c r="F204" s="263" t="s">
        <v>694</v>
      </c>
      <c r="G204" s="41"/>
      <c r="H204" s="41"/>
      <c r="I204" s="157"/>
      <c r="J204" s="41"/>
      <c r="K204" s="41"/>
      <c r="L204" s="45"/>
      <c r="M204" s="261"/>
      <c r="N204" s="262"/>
      <c r="O204" s="92"/>
      <c r="P204" s="92"/>
      <c r="Q204" s="92"/>
      <c r="R204" s="92"/>
      <c r="S204" s="92"/>
      <c r="T204" s="93"/>
      <c r="U204" s="39"/>
      <c r="V204" s="39"/>
      <c r="W204" s="39"/>
      <c r="X204" s="39"/>
      <c r="Y204" s="39"/>
      <c r="Z204" s="39"/>
      <c r="AA204" s="39"/>
      <c r="AB204" s="39"/>
      <c r="AC204" s="39"/>
      <c r="AD204" s="39"/>
      <c r="AE204" s="39"/>
      <c r="AT204" s="18" t="s">
        <v>160</v>
      </c>
      <c r="AU204" s="18" t="s">
        <v>21</v>
      </c>
    </row>
    <row r="205" s="13" customFormat="1">
      <c r="A205" s="13"/>
      <c r="B205" s="264"/>
      <c r="C205" s="265"/>
      <c r="D205" s="259" t="s">
        <v>162</v>
      </c>
      <c r="E205" s="266" t="s">
        <v>1</v>
      </c>
      <c r="F205" s="267" t="s">
        <v>695</v>
      </c>
      <c r="G205" s="265"/>
      <c r="H205" s="266" t="s">
        <v>1</v>
      </c>
      <c r="I205" s="268"/>
      <c r="J205" s="265"/>
      <c r="K205" s="265"/>
      <c r="L205" s="269"/>
      <c r="M205" s="270"/>
      <c r="N205" s="271"/>
      <c r="O205" s="271"/>
      <c r="P205" s="271"/>
      <c r="Q205" s="271"/>
      <c r="R205" s="271"/>
      <c r="S205" s="271"/>
      <c r="T205" s="272"/>
      <c r="U205" s="13"/>
      <c r="V205" s="13"/>
      <c r="W205" s="13"/>
      <c r="X205" s="13"/>
      <c r="Y205" s="13"/>
      <c r="Z205" s="13"/>
      <c r="AA205" s="13"/>
      <c r="AB205" s="13"/>
      <c r="AC205" s="13"/>
      <c r="AD205" s="13"/>
      <c r="AE205" s="13"/>
      <c r="AT205" s="273" t="s">
        <v>162</v>
      </c>
      <c r="AU205" s="273" t="s">
        <v>21</v>
      </c>
      <c r="AV205" s="13" t="s">
        <v>21</v>
      </c>
      <c r="AW205" s="13" t="s">
        <v>34</v>
      </c>
      <c r="AX205" s="13" t="s">
        <v>77</v>
      </c>
      <c r="AY205" s="273" t="s">
        <v>149</v>
      </c>
    </row>
    <row r="206" s="14" customFormat="1">
      <c r="A206" s="14"/>
      <c r="B206" s="274"/>
      <c r="C206" s="275"/>
      <c r="D206" s="259" t="s">
        <v>162</v>
      </c>
      <c r="E206" s="276" t="s">
        <v>1</v>
      </c>
      <c r="F206" s="277" t="s">
        <v>696</v>
      </c>
      <c r="G206" s="275"/>
      <c r="H206" s="278">
        <v>27.302</v>
      </c>
      <c r="I206" s="279"/>
      <c r="J206" s="275"/>
      <c r="K206" s="275"/>
      <c r="L206" s="280"/>
      <c r="M206" s="281"/>
      <c r="N206" s="282"/>
      <c r="O206" s="282"/>
      <c r="P206" s="282"/>
      <c r="Q206" s="282"/>
      <c r="R206" s="282"/>
      <c r="S206" s="282"/>
      <c r="T206" s="283"/>
      <c r="U206" s="14"/>
      <c r="V206" s="14"/>
      <c r="W206" s="14"/>
      <c r="X206" s="14"/>
      <c r="Y206" s="14"/>
      <c r="Z206" s="14"/>
      <c r="AA206" s="14"/>
      <c r="AB206" s="14"/>
      <c r="AC206" s="14"/>
      <c r="AD206" s="14"/>
      <c r="AE206" s="14"/>
      <c r="AT206" s="284" t="s">
        <v>162</v>
      </c>
      <c r="AU206" s="284" t="s">
        <v>21</v>
      </c>
      <c r="AV206" s="14" t="s">
        <v>85</v>
      </c>
      <c r="AW206" s="14" t="s">
        <v>34</v>
      </c>
      <c r="AX206" s="14" t="s">
        <v>77</v>
      </c>
      <c r="AY206" s="284" t="s">
        <v>149</v>
      </c>
    </row>
    <row r="207" s="13" customFormat="1">
      <c r="A207" s="13"/>
      <c r="B207" s="264"/>
      <c r="C207" s="265"/>
      <c r="D207" s="259" t="s">
        <v>162</v>
      </c>
      <c r="E207" s="266" t="s">
        <v>1</v>
      </c>
      <c r="F207" s="267" t="s">
        <v>697</v>
      </c>
      <c r="G207" s="265"/>
      <c r="H207" s="266" t="s">
        <v>1</v>
      </c>
      <c r="I207" s="268"/>
      <c r="J207" s="265"/>
      <c r="K207" s="265"/>
      <c r="L207" s="269"/>
      <c r="M207" s="270"/>
      <c r="N207" s="271"/>
      <c r="O207" s="271"/>
      <c r="P207" s="271"/>
      <c r="Q207" s="271"/>
      <c r="R207" s="271"/>
      <c r="S207" s="271"/>
      <c r="T207" s="272"/>
      <c r="U207" s="13"/>
      <c r="V207" s="13"/>
      <c r="W207" s="13"/>
      <c r="X207" s="13"/>
      <c r="Y207" s="13"/>
      <c r="Z207" s="13"/>
      <c r="AA207" s="13"/>
      <c r="AB207" s="13"/>
      <c r="AC207" s="13"/>
      <c r="AD207" s="13"/>
      <c r="AE207" s="13"/>
      <c r="AT207" s="273" t="s">
        <v>162</v>
      </c>
      <c r="AU207" s="273" t="s">
        <v>21</v>
      </c>
      <c r="AV207" s="13" t="s">
        <v>21</v>
      </c>
      <c r="AW207" s="13" t="s">
        <v>34</v>
      </c>
      <c r="AX207" s="13" t="s">
        <v>77</v>
      </c>
      <c r="AY207" s="273" t="s">
        <v>149</v>
      </c>
    </row>
    <row r="208" s="14" customFormat="1">
      <c r="A208" s="14"/>
      <c r="B208" s="274"/>
      <c r="C208" s="275"/>
      <c r="D208" s="259" t="s">
        <v>162</v>
      </c>
      <c r="E208" s="276" t="s">
        <v>1</v>
      </c>
      <c r="F208" s="277" t="s">
        <v>640</v>
      </c>
      <c r="G208" s="275"/>
      <c r="H208" s="278">
        <v>32.869999999999997</v>
      </c>
      <c r="I208" s="279"/>
      <c r="J208" s="275"/>
      <c r="K208" s="275"/>
      <c r="L208" s="280"/>
      <c r="M208" s="281"/>
      <c r="N208" s="282"/>
      <c r="O208" s="282"/>
      <c r="P208" s="282"/>
      <c r="Q208" s="282"/>
      <c r="R208" s="282"/>
      <c r="S208" s="282"/>
      <c r="T208" s="283"/>
      <c r="U208" s="14"/>
      <c r="V208" s="14"/>
      <c r="W208" s="14"/>
      <c r="X208" s="14"/>
      <c r="Y208" s="14"/>
      <c r="Z208" s="14"/>
      <c r="AA208" s="14"/>
      <c r="AB208" s="14"/>
      <c r="AC208" s="14"/>
      <c r="AD208" s="14"/>
      <c r="AE208" s="14"/>
      <c r="AT208" s="284" t="s">
        <v>162</v>
      </c>
      <c r="AU208" s="284" t="s">
        <v>21</v>
      </c>
      <c r="AV208" s="14" t="s">
        <v>85</v>
      </c>
      <c r="AW208" s="14" t="s">
        <v>34</v>
      </c>
      <c r="AX208" s="14" t="s">
        <v>77</v>
      </c>
      <c r="AY208" s="284" t="s">
        <v>149</v>
      </c>
    </row>
    <row r="209" s="15" customFormat="1">
      <c r="A209" s="15"/>
      <c r="B209" s="285"/>
      <c r="C209" s="286"/>
      <c r="D209" s="259" t="s">
        <v>162</v>
      </c>
      <c r="E209" s="287" t="s">
        <v>1</v>
      </c>
      <c r="F209" s="288" t="s">
        <v>166</v>
      </c>
      <c r="G209" s="286"/>
      <c r="H209" s="289">
        <v>60.171999999999997</v>
      </c>
      <c r="I209" s="290"/>
      <c r="J209" s="286"/>
      <c r="K209" s="286"/>
      <c r="L209" s="291"/>
      <c r="M209" s="292"/>
      <c r="N209" s="293"/>
      <c r="O209" s="293"/>
      <c r="P209" s="293"/>
      <c r="Q209" s="293"/>
      <c r="R209" s="293"/>
      <c r="S209" s="293"/>
      <c r="T209" s="294"/>
      <c r="U209" s="15"/>
      <c r="V209" s="15"/>
      <c r="W209" s="15"/>
      <c r="X209" s="15"/>
      <c r="Y209" s="15"/>
      <c r="Z209" s="15"/>
      <c r="AA209" s="15"/>
      <c r="AB209" s="15"/>
      <c r="AC209" s="15"/>
      <c r="AD209" s="15"/>
      <c r="AE209" s="15"/>
      <c r="AT209" s="295" t="s">
        <v>162</v>
      </c>
      <c r="AU209" s="295" t="s">
        <v>21</v>
      </c>
      <c r="AV209" s="15" t="s">
        <v>156</v>
      </c>
      <c r="AW209" s="15" t="s">
        <v>34</v>
      </c>
      <c r="AX209" s="15" t="s">
        <v>21</v>
      </c>
      <c r="AY209" s="295" t="s">
        <v>149</v>
      </c>
    </row>
    <row r="210" s="12" customFormat="1" ht="25.92" customHeight="1">
      <c r="A210" s="12"/>
      <c r="B210" s="230"/>
      <c r="C210" s="231"/>
      <c r="D210" s="232" t="s">
        <v>76</v>
      </c>
      <c r="E210" s="233" t="s">
        <v>96</v>
      </c>
      <c r="F210" s="233" t="s">
        <v>698</v>
      </c>
      <c r="G210" s="231"/>
      <c r="H210" s="231"/>
      <c r="I210" s="234"/>
      <c r="J210" s="235">
        <f>BK210</f>
        <v>0</v>
      </c>
      <c r="K210" s="231"/>
      <c r="L210" s="236"/>
      <c r="M210" s="237"/>
      <c r="N210" s="238"/>
      <c r="O210" s="238"/>
      <c r="P210" s="239">
        <f>SUM(P211:P215)</f>
        <v>0</v>
      </c>
      <c r="Q210" s="238"/>
      <c r="R210" s="239">
        <f>SUM(R211:R215)</f>
        <v>0</v>
      </c>
      <c r="S210" s="238"/>
      <c r="T210" s="240">
        <f>SUM(T211:T215)</f>
        <v>0</v>
      </c>
      <c r="U210" s="12"/>
      <c r="V210" s="12"/>
      <c r="W210" s="12"/>
      <c r="X210" s="12"/>
      <c r="Y210" s="12"/>
      <c r="Z210" s="12"/>
      <c r="AA210" s="12"/>
      <c r="AB210" s="12"/>
      <c r="AC210" s="12"/>
      <c r="AD210" s="12"/>
      <c r="AE210" s="12"/>
      <c r="AR210" s="241" t="s">
        <v>191</v>
      </c>
      <c r="AT210" s="242" t="s">
        <v>76</v>
      </c>
      <c r="AU210" s="242" t="s">
        <v>77</v>
      </c>
      <c r="AY210" s="241" t="s">
        <v>149</v>
      </c>
      <c r="BK210" s="243">
        <f>SUM(BK211:BK215)</f>
        <v>0</v>
      </c>
    </row>
    <row r="211" s="2" customFormat="1" ht="21.75" customHeight="1">
      <c r="A211" s="39"/>
      <c r="B211" s="40"/>
      <c r="C211" s="246" t="s">
        <v>8</v>
      </c>
      <c r="D211" s="246" t="s">
        <v>151</v>
      </c>
      <c r="E211" s="247" t="s">
        <v>699</v>
      </c>
      <c r="F211" s="248" t="s">
        <v>700</v>
      </c>
      <c r="G211" s="249" t="s">
        <v>436</v>
      </c>
      <c r="H211" s="250">
        <v>1</v>
      </c>
      <c r="I211" s="251"/>
      <c r="J211" s="252">
        <f>ROUND(I211*H211,2)</f>
        <v>0</v>
      </c>
      <c r="K211" s="248" t="s">
        <v>604</v>
      </c>
      <c r="L211" s="45"/>
      <c r="M211" s="253" t="s">
        <v>1</v>
      </c>
      <c r="N211" s="254" t="s">
        <v>42</v>
      </c>
      <c r="O211" s="92"/>
      <c r="P211" s="255">
        <f>O211*H211</f>
        <v>0</v>
      </c>
      <c r="Q211" s="255">
        <v>0</v>
      </c>
      <c r="R211" s="255">
        <f>Q211*H211</f>
        <v>0</v>
      </c>
      <c r="S211" s="255">
        <v>0</v>
      </c>
      <c r="T211" s="256">
        <f>S211*H211</f>
        <v>0</v>
      </c>
      <c r="U211" s="39"/>
      <c r="V211" s="39"/>
      <c r="W211" s="39"/>
      <c r="X211" s="39"/>
      <c r="Y211" s="39"/>
      <c r="Z211" s="39"/>
      <c r="AA211" s="39"/>
      <c r="AB211" s="39"/>
      <c r="AC211" s="39"/>
      <c r="AD211" s="39"/>
      <c r="AE211" s="39"/>
      <c r="AR211" s="257" t="s">
        <v>156</v>
      </c>
      <c r="AT211" s="257" t="s">
        <v>151</v>
      </c>
      <c r="AU211" s="257" t="s">
        <v>21</v>
      </c>
      <c r="AY211" s="18" t="s">
        <v>149</v>
      </c>
      <c r="BE211" s="258">
        <f>IF(N211="základní",J211,0)</f>
        <v>0</v>
      </c>
      <c r="BF211" s="258">
        <f>IF(N211="snížená",J211,0)</f>
        <v>0</v>
      </c>
      <c r="BG211" s="258">
        <f>IF(N211="zákl. přenesená",J211,0)</f>
        <v>0</v>
      </c>
      <c r="BH211" s="258">
        <f>IF(N211="sníž. přenesená",J211,0)</f>
        <v>0</v>
      </c>
      <c r="BI211" s="258">
        <f>IF(N211="nulová",J211,0)</f>
        <v>0</v>
      </c>
      <c r="BJ211" s="18" t="s">
        <v>21</v>
      </c>
      <c r="BK211" s="258">
        <f>ROUND(I211*H211,2)</f>
        <v>0</v>
      </c>
      <c r="BL211" s="18" t="s">
        <v>156</v>
      </c>
      <c r="BM211" s="257" t="s">
        <v>701</v>
      </c>
    </row>
    <row r="212" s="2" customFormat="1">
      <c r="A212" s="39"/>
      <c r="B212" s="40"/>
      <c r="C212" s="41"/>
      <c r="D212" s="259" t="s">
        <v>158</v>
      </c>
      <c r="E212" s="41"/>
      <c r="F212" s="260" t="s">
        <v>702</v>
      </c>
      <c r="G212" s="41"/>
      <c r="H212" s="41"/>
      <c r="I212" s="157"/>
      <c r="J212" s="41"/>
      <c r="K212" s="41"/>
      <c r="L212" s="45"/>
      <c r="M212" s="261"/>
      <c r="N212" s="262"/>
      <c r="O212" s="92"/>
      <c r="P212" s="92"/>
      <c r="Q212" s="92"/>
      <c r="R212" s="92"/>
      <c r="S212" s="92"/>
      <c r="T212" s="93"/>
      <c r="U212" s="39"/>
      <c r="V212" s="39"/>
      <c r="W212" s="39"/>
      <c r="X212" s="39"/>
      <c r="Y212" s="39"/>
      <c r="Z212" s="39"/>
      <c r="AA212" s="39"/>
      <c r="AB212" s="39"/>
      <c r="AC212" s="39"/>
      <c r="AD212" s="39"/>
      <c r="AE212" s="39"/>
      <c r="AT212" s="18" t="s">
        <v>158</v>
      </c>
      <c r="AU212" s="18" t="s">
        <v>21</v>
      </c>
    </row>
    <row r="213" s="2" customFormat="1">
      <c r="A213" s="39"/>
      <c r="B213" s="40"/>
      <c r="C213" s="41"/>
      <c r="D213" s="259" t="s">
        <v>160</v>
      </c>
      <c r="E213" s="41"/>
      <c r="F213" s="263" t="s">
        <v>703</v>
      </c>
      <c r="G213" s="41"/>
      <c r="H213" s="41"/>
      <c r="I213" s="157"/>
      <c r="J213" s="41"/>
      <c r="K213" s="41"/>
      <c r="L213" s="45"/>
      <c r="M213" s="261"/>
      <c r="N213" s="262"/>
      <c r="O213" s="92"/>
      <c r="P213" s="92"/>
      <c r="Q213" s="92"/>
      <c r="R213" s="92"/>
      <c r="S213" s="92"/>
      <c r="T213" s="93"/>
      <c r="U213" s="39"/>
      <c r="V213" s="39"/>
      <c r="W213" s="39"/>
      <c r="X213" s="39"/>
      <c r="Y213" s="39"/>
      <c r="Z213" s="39"/>
      <c r="AA213" s="39"/>
      <c r="AB213" s="39"/>
      <c r="AC213" s="39"/>
      <c r="AD213" s="39"/>
      <c r="AE213" s="39"/>
      <c r="AT213" s="18" t="s">
        <v>160</v>
      </c>
      <c r="AU213" s="18" t="s">
        <v>21</v>
      </c>
    </row>
    <row r="214" s="13" customFormat="1">
      <c r="A214" s="13"/>
      <c r="B214" s="264"/>
      <c r="C214" s="265"/>
      <c r="D214" s="259" t="s">
        <v>162</v>
      </c>
      <c r="E214" s="266" t="s">
        <v>1</v>
      </c>
      <c r="F214" s="267" t="s">
        <v>704</v>
      </c>
      <c r="G214" s="265"/>
      <c r="H214" s="266" t="s">
        <v>1</v>
      </c>
      <c r="I214" s="268"/>
      <c r="J214" s="265"/>
      <c r="K214" s="265"/>
      <c r="L214" s="269"/>
      <c r="M214" s="270"/>
      <c r="N214" s="271"/>
      <c r="O214" s="271"/>
      <c r="P214" s="271"/>
      <c r="Q214" s="271"/>
      <c r="R214" s="271"/>
      <c r="S214" s="271"/>
      <c r="T214" s="272"/>
      <c r="U214" s="13"/>
      <c r="V214" s="13"/>
      <c r="W214" s="13"/>
      <c r="X214" s="13"/>
      <c r="Y214" s="13"/>
      <c r="Z214" s="13"/>
      <c r="AA214" s="13"/>
      <c r="AB214" s="13"/>
      <c r="AC214" s="13"/>
      <c r="AD214" s="13"/>
      <c r="AE214" s="13"/>
      <c r="AT214" s="273" t="s">
        <v>162</v>
      </c>
      <c r="AU214" s="273" t="s">
        <v>21</v>
      </c>
      <c r="AV214" s="13" t="s">
        <v>21</v>
      </c>
      <c r="AW214" s="13" t="s">
        <v>34</v>
      </c>
      <c r="AX214" s="13" t="s">
        <v>77</v>
      </c>
      <c r="AY214" s="273" t="s">
        <v>149</v>
      </c>
    </row>
    <row r="215" s="14" customFormat="1">
      <c r="A215" s="14"/>
      <c r="B215" s="274"/>
      <c r="C215" s="275"/>
      <c r="D215" s="259" t="s">
        <v>162</v>
      </c>
      <c r="E215" s="276" t="s">
        <v>1</v>
      </c>
      <c r="F215" s="277" t="s">
        <v>21</v>
      </c>
      <c r="G215" s="275"/>
      <c r="H215" s="278">
        <v>1</v>
      </c>
      <c r="I215" s="279"/>
      <c r="J215" s="275"/>
      <c r="K215" s="275"/>
      <c r="L215" s="280"/>
      <c r="M215" s="321"/>
      <c r="N215" s="322"/>
      <c r="O215" s="322"/>
      <c r="P215" s="322"/>
      <c r="Q215" s="322"/>
      <c r="R215" s="322"/>
      <c r="S215" s="322"/>
      <c r="T215" s="323"/>
      <c r="U215" s="14"/>
      <c r="V215" s="14"/>
      <c r="W215" s="14"/>
      <c r="X215" s="14"/>
      <c r="Y215" s="14"/>
      <c r="Z215" s="14"/>
      <c r="AA215" s="14"/>
      <c r="AB215" s="14"/>
      <c r="AC215" s="14"/>
      <c r="AD215" s="14"/>
      <c r="AE215" s="14"/>
      <c r="AT215" s="284" t="s">
        <v>162</v>
      </c>
      <c r="AU215" s="284" t="s">
        <v>21</v>
      </c>
      <c r="AV215" s="14" t="s">
        <v>85</v>
      </c>
      <c r="AW215" s="14" t="s">
        <v>34</v>
      </c>
      <c r="AX215" s="14" t="s">
        <v>21</v>
      </c>
      <c r="AY215" s="284" t="s">
        <v>149</v>
      </c>
    </row>
    <row r="216" s="2" customFormat="1" ht="6.96" customHeight="1">
      <c r="A216" s="39"/>
      <c r="B216" s="67"/>
      <c r="C216" s="68"/>
      <c r="D216" s="68"/>
      <c r="E216" s="68"/>
      <c r="F216" s="68"/>
      <c r="G216" s="68"/>
      <c r="H216" s="68"/>
      <c r="I216" s="194"/>
      <c r="J216" s="68"/>
      <c r="K216" s="68"/>
      <c r="L216" s="45"/>
      <c r="M216" s="39"/>
      <c r="O216" s="39"/>
      <c r="P216" s="39"/>
      <c r="Q216" s="39"/>
      <c r="R216" s="39"/>
      <c r="S216" s="39"/>
      <c r="T216" s="39"/>
      <c r="U216" s="39"/>
      <c r="V216" s="39"/>
      <c r="W216" s="39"/>
      <c r="X216" s="39"/>
      <c r="Y216" s="39"/>
      <c r="Z216" s="39"/>
      <c r="AA216" s="39"/>
      <c r="AB216" s="39"/>
      <c r="AC216" s="39"/>
      <c r="AD216" s="39"/>
      <c r="AE216" s="39"/>
    </row>
  </sheetData>
  <sheetProtection sheet="1" autoFilter="0" formatColumns="0" formatRows="0" objects="1" scenarios="1" spinCount="100000" saltValue="JNYZuMXsQKlFWfhnh0kM9FZO/lplpHe7o5suI9kXJaoYGjZlW1aRnP++sLwXF2PHzl/qt2X/EIjQXZD6iQc+Qg==" hashValue="bTd5NhgLh51AyPe24iNjPxYNVqJ0RlbPQSvE5WRNN1qGE+pQ/om/L+PoxwEAZjIaChu6Mu8Wxi5PKpZsjC3kow==" algorithmName="SHA-512" password="CC35"/>
  <autoFilter ref="C126:K215"/>
  <mergeCells count="15">
    <mergeCell ref="E7:H7"/>
    <mergeCell ref="E11:H11"/>
    <mergeCell ref="E9:H9"/>
    <mergeCell ref="E13:H13"/>
    <mergeCell ref="E22:H22"/>
    <mergeCell ref="E31:H31"/>
    <mergeCell ref="E85:H85"/>
    <mergeCell ref="E89:H89"/>
    <mergeCell ref="E87:H87"/>
    <mergeCell ref="E91:H91"/>
    <mergeCell ref="E113:H113"/>
    <mergeCell ref="E117:H117"/>
    <mergeCell ref="E115:H115"/>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97</v>
      </c>
    </row>
    <row r="3" s="1" customFormat="1" ht="6.96" customHeight="1">
      <c r="B3" s="149"/>
      <c r="C3" s="150"/>
      <c r="D3" s="150"/>
      <c r="E3" s="150"/>
      <c r="F3" s="150"/>
      <c r="G3" s="150"/>
      <c r="H3" s="150"/>
      <c r="I3" s="151"/>
      <c r="J3" s="150"/>
      <c r="K3" s="150"/>
      <c r="L3" s="21"/>
      <c r="AT3" s="18" t="s">
        <v>85</v>
      </c>
    </row>
    <row r="4" s="1" customFormat="1" ht="24.96" customHeight="1">
      <c r="B4" s="21"/>
      <c r="D4" s="152" t="s">
        <v>112</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propustků úseku Oldřichov u Duchcova - Louka u Litvínova</v>
      </c>
      <c r="F7" s="154"/>
      <c r="G7" s="154"/>
      <c r="H7" s="154"/>
      <c r="I7" s="148"/>
      <c r="L7" s="21"/>
    </row>
    <row r="8" s="1" customFormat="1" ht="12" customHeight="1">
      <c r="B8" s="21"/>
      <c r="D8" s="154" t="s">
        <v>113</v>
      </c>
      <c r="I8" s="148"/>
      <c r="L8" s="21"/>
    </row>
    <row r="9" s="2" customFormat="1" ht="16.5" customHeight="1">
      <c r="A9" s="39"/>
      <c r="B9" s="45"/>
      <c r="C9" s="39"/>
      <c r="D9" s="39"/>
      <c r="E9" s="155" t="s">
        <v>114</v>
      </c>
      <c r="F9" s="39"/>
      <c r="G9" s="39"/>
      <c r="H9" s="39"/>
      <c r="I9" s="157"/>
      <c r="J9" s="39"/>
      <c r="K9" s="39"/>
      <c r="L9" s="64"/>
      <c r="S9" s="39"/>
      <c r="T9" s="39"/>
      <c r="U9" s="39"/>
      <c r="V9" s="39"/>
      <c r="W9" s="39"/>
      <c r="X9" s="39"/>
      <c r="Y9" s="39"/>
      <c r="Z9" s="39"/>
      <c r="AA9" s="39"/>
      <c r="AB9" s="39"/>
      <c r="AC9" s="39"/>
      <c r="AD9" s="39"/>
      <c r="AE9" s="39"/>
    </row>
    <row r="10" s="2" customFormat="1" ht="12" customHeight="1">
      <c r="A10" s="39"/>
      <c r="B10" s="45"/>
      <c r="C10" s="39"/>
      <c r="D10" s="154" t="s">
        <v>115</v>
      </c>
      <c r="E10" s="39"/>
      <c r="F10" s="39"/>
      <c r="G10" s="39"/>
      <c r="H10" s="39"/>
      <c r="I10" s="157"/>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8" t="s">
        <v>705</v>
      </c>
      <c r="F11" s="39"/>
      <c r="G11" s="39"/>
      <c r="H11" s="39"/>
      <c r="I11" s="157"/>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7"/>
      <c r="J12" s="39"/>
      <c r="K12" s="39"/>
      <c r="L12" s="64"/>
      <c r="S12" s="39"/>
      <c r="T12" s="39"/>
      <c r="U12" s="39"/>
      <c r="V12" s="39"/>
      <c r="W12" s="39"/>
      <c r="X12" s="39"/>
      <c r="Y12" s="39"/>
      <c r="Z12" s="39"/>
      <c r="AA12" s="39"/>
      <c r="AB12" s="39"/>
      <c r="AC12" s="39"/>
      <c r="AD12" s="39"/>
      <c r="AE12" s="39"/>
    </row>
    <row r="13" s="2" customFormat="1" ht="12" customHeight="1">
      <c r="A13" s="39"/>
      <c r="B13" s="45"/>
      <c r="C13" s="39"/>
      <c r="D13" s="154" t="s">
        <v>19</v>
      </c>
      <c r="E13" s="39"/>
      <c r="F13" s="142" t="s">
        <v>1</v>
      </c>
      <c r="G13" s="39"/>
      <c r="H13" s="39"/>
      <c r="I13" s="159"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4" t="s">
        <v>22</v>
      </c>
      <c r="E14" s="39"/>
      <c r="F14" s="142" t="s">
        <v>23</v>
      </c>
      <c r="G14" s="39"/>
      <c r="H14" s="39"/>
      <c r="I14" s="159" t="s">
        <v>24</v>
      </c>
      <c r="J14" s="160" t="str">
        <f>'Rekapitulace zakázky'!AN8</f>
        <v>8. 1. 2020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7"/>
      <c r="J15" s="39"/>
      <c r="K15" s="39"/>
      <c r="L15" s="64"/>
      <c r="S15" s="39"/>
      <c r="T15" s="39"/>
      <c r="U15" s="39"/>
      <c r="V15" s="39"/>
      <c r="W15" s="39"/>
      <c r="X15" s="39"/>
      <c r="Y15" s="39"/>
      <c r="Z15" s="39"/>
      <c r="AA15" s="39"/>
      <c r="AB15" s="39"/>
      <c r="AC15" s="39"/>
      <c r="AD15" s="39"/>
      <c r="AE15" s="39"/>
    </row>
    <row r="16" s="2" customFormat="1" ht="12" customHeight="1">
      <c r="A16" s="39"/>
      <c r="B16" s="45"/>
      <c r="C16" s="39"/>
      <c r="D16" s="154" t="s">
        <v>28</v>
      </c>
      <c r="E16" s="39"/>
      <c r="F16" s="39"/>
      <c r="G16" s="39"/>
      <c r="H16" s="39"/>
      <c r="I16" s="159" t="s">
        <v>29</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23</v>
      </c>
      <c r="F17" s="39"/>
      <c r="G17" s="39"/>
      <c r="H17" s="39"/>
      <c r="I17" s="159" t="s">
        <v>30</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7"/>
      <c r="J18" s="39"/>
      <c r="K18" s="39"/>
      <c r="L18" s="64"/>
      <c r="S18" s="39"/>
      <c r="T18" s="39"/>
      <c r="U18" s="39"/>
      <c r="V18" s="39"/>
      <c r="W18" s="39"/>
      <c r="X18" s="39"/>
      <c r="Y18" s="39"/>
      <c r="Z18" s="39"/>
      <c r="AA18" s="39"/>
      <c r="AB18" s="39"/>
      <c r="AC18" s="39"/>
      <c r="AD18" s="39"/>
      <c r="AE18" s="39"/>
    </row>
    <row r="19" s="2" customFormat="1" ht="12" customHeight="1">
      <c r="A19" s="39"/>
      <c r="B19" s="45"/>
      <c r="C19" s="39"/>
      <c r="D19" s="154" t="s">
        <v>31</v>
      </c>
      <c r="E19" s="39"/>
      <c r="F19" s="39"/>
      <c r="G19" s="39"/>
      <c r="H19" s="39"/>
      <c r="I19" s="159" t="s">
        <v>29</v>
      </c>
      <c r="J19" s="34" t="str">
        <f>'Rekapitulace zakázky'!AN13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42"/>
      <c r="G20" s="142"/>
      <c r="H20" s="142"/>
      <c r="I20" s="159" t="s">
        <v>30</v>
      </c>
      <c r="J20" s="34" t="str">
        <f>'Rekapitulace zakázky'!AN14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7"/>
      <c r="J21" s="39"/>
      <c r="K21" s="39"/>
      <c r="L21" s="64"/>
      <c r="S21" s="39"/>
      <c r="T21" s="39"/>
      <c r="U21" s="39"/>
      <c r="V21" s="39"/>
      <c r="W21" s="39"/>
      <c r="X21" s="39"/>
      <c r="Y21" s="39"/>
      <c r="Z21" s="39"/>
      <c r="AA21" s="39"/>
      <c r="AB21" s="39"/>
      <c r="AC21" s="39"/>
      <c r="AD21" s="39"/>
      <c r="AE21" s="39"/>
    </row>
    <row r="22" s="2" customFormat="1" ht="12" customHeight="1">
      <c r="A22" s="39"/>
      <c r="B22" s="45"/>
      <c r="C22" s="39"/>
      <c r="D22" s="154" t="s">
        <v>33</v>
      </c>
      <c r="E22" s="39"/>
      <c r="F22" s="39"/>
      <c r="G22" s="39"/>
      <c r="H22" s="39"/>
      <c r="I22" s="159" t="s">
        <v>29</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23</v>
      </c>
      <c r="F23" s="39"/>
      <c r="G23" s="39"/>
      <c r="H23" s="39"/>
      <c r="I23" s="159" t="s">
        <v>30</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7"/>
      <c r="J24" s="39"/>
      <c r="K24" s="39"/>
      <c r="L24" s="64"/>
      <c r="S24" s="39"/>
      <c r="T24" s="39"/>
      <c r="U24" s="39"/>
      <c r="V24" s="39"/>
      <c r="W24" s="39"/>
      <c r="X24" s="39"/>
      <c r="Y24" s="39"/>
      <c r="Z24" s="39"/>
      <c r="AA24" s="39"/>
      <c r="AB24" s="39"/>
      <c r="AC24" s="39"/>
      <c r="AD24" s="39"/>
      <c r="AE24" s="39"/>
    </row>
    <row r="25" s="2" customFormat="1" ht="12" customHeight="1">
      <c r="A25" s="39"/>
      <c r="B25" s="45"/>
      <c r="C25" s="39"/>
      <c r="D25" s="154" t="s">
        <v>35</v>
      </c>
      <c r="E25" s="39"/>
      <c r="F25" s="39"/>
      <c r="G25" s="39"/>
      <c r="H25" s="39"/>
      <c r="I25" s="159" t="s">
        <v>29</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23</v>
      </c>
      <c r="F26" s="39"/>
      <c r="G26" s="39"/>
      <c r="H26" s="39"/>
      <c r="I26" s="159" t="s">
        <v>30</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7"/>
      <c r="J27" s="39"/>
      <c r="K27" s="39"/>
      <c r="L27" s="64"/>
      <c r="S27" s="39"/>
      <c r="T27" s="39"/>
      <c r="U27" s="39"/>
      <c r="V27" s="39"/>
      <c r="W27" s="39"/>
      <c r="X27" s="39"/>
      <c r="Y27" s="39"/>
      <c r="Z27" s="39"/>
      <c r="AA27" s="39"/>
      <c r="AB27" s="39"/>
      <c r="AC27" s="39"/>
      <c r="AD27" s="39"/>
      <c r="AE27" s="39"/>
    </row>
    <row r="28" s="2" customFormat="1" ht="12" customHeight="1">
      <c r="A28" s="39"/>
      <c r="B28" s="45"/>
      <c r="C28" s="39"/>
      <c r="D28" s="154" t="s">
        <v>36</v>
      </c>
      <c r="E28" s="39"/>
      <c r="F28" s="39"/>
      <c r="G28" s="39"/>
      <c r="H28" s="39"/>
      <c r="I28" s="157"/>
      <c r="J28" s="39"/>
      <c r="K28" s="39"/>
      <c r="L28" s="64"/>
      <c r="S28" s="39"/>
      <c r="T28" s="39"/>
      <c r="U28" s="39"/>
      <c r="V28" s="39"/>
      <c r="W28" s="39"/>
      <c r="X28" s="39"/>
      <c r="Y28" s="39"/>
      <c r="Z28" s="39"/>
      <c r="AA28" s="39"/>
      <c r="AB28" s="39"/>
      <c r="AC28" s="39"/>
      <c r="AD28" s="39"/>
      <c r="AE28" s="39"/>
    </row>
    <row r="29" s="8" customFormat="1" ht="16.5" customHeight="1">
      <c r="A29" s="161"/>
      <c r="B29" s="162"/>
      <c r="C29" s="161"/>
      <c r="D29" s="161"/>
      <c r="E29" s="163" t="s">
        <v>1</v>
      </c>
      <c r="F29" s="163"/>
      <c r="G29" s="163"/>
      <c r="H29" s="163"/>
      <c r="I29" s="164"/>
      <c r="J29" s="161"/>
      <c r="K29" s="161"/>
      <c r="L29" s="165"/>
      <c r="S29" s="161"/>
      <c r="T29" s="161"/>
      <c r="U29" s="161"/>
      <c r="V29" s="161"/>
      <c r="W29" s="161"/>
      <c r="X29" s="161"/>
      <c r="Y29" s="161"/>
      <c r="Z29" s="161"/>
      <c r="AA29" s="161"/>
      <c r="AB29" s="161"/>
      <c r="AC29" s="161"/>
      <c r="AD29" s="161"/>
      <c r="AE29" s="161"/>
    </row>
    <row r="30" s="2" customFormat="1" ht="6.96" customHeight="1">
      <c r="A30" s="39"/>
      <c r="B30" s="45"/>
      <c r="C30" s="39"/>
      <c r="D30" s="39"/>
      <c r="E30" s="39"/>
      <c r="F30" s="39"/>
      <c r="G30" s="39"/>
      <c r="H30" s="39"/>
      <c r="I30" s="157"/>
      <c r="J30" s="39"/>
      <c r="K30" s="39"/>
      <c r="L30" s="64"/>
      <c r="S30" s="39"/>
      <c r="T30" s="39"/>
      <c r="U30" s="39"/>
      <c r="V30" s="39"/>
      <c r="W30" s="39"/>
      <c r="X30" s="39"/>
      <c r="Y30" s="39"/>
      <c r="Z30" s="39"/>
      <c r="AA30" s="39"/>
      <c r="AB30" s="39"/>
      <c r="AC30" s="39"/>
      <c r="AD30" s="39"/>
      <c r="AE30" s="39"/>
    </row>
    <row r="31" s="2" customFormat="1" ht="6.96" customHeight="1">
      <c r="A31" s="39"/>
      <c r="B31" s="45"/>
      <c r="C31" s="39"/>
      <c r="D31" s="166"/>
      <c r="E31" s="166"/>
      <c r="F31" s="166"/>
      <c r="G31" s="166"/>
      <c r="H31" s="166"/>
      <c r="I31" s="167"/>
      <c r="J31" s="166"/>
      <c r="K31" s="166"/>
      <c r="L31" s="64"/>
      <c r="S31" s="39"/>
      <c r="T31" s="39"/>
      <c r="U31" s="39"/>
      <c r="V31" s="39"/>
      <c r="W31" s="39"/>
      <c r="X31" s="39"/>
      <c r="Y31" s="39"/>
      <c r="Z31" s="39"/>
      <c r="AA31" s="39"/>
      <c r="AB31" s="39"/>
      <c r="AC31" s="39"/>
      <c r="AD31" s="39"/>
      <c r="AE31" s="39"/>
    </row>
    <row r="32" s="2" customFormat="1" ht="25.44" customHeight="1">
      <c r="A32" s="39"/>
      <c r="B32" s="45"/>
      <c r="C32" s="39"/>
      <c r="D32" s="168" t="s">
        <v>37</v>
      </c>
      <c r="E32" s="39"/>
      <c r="F32" s="39"/>
      <c r="G32" s="39"/>
      <c r="H32" s="39"/>
      <c r="I32" s="157"/>
      <c r="J32" s="169">
        <f>ROUND(J125, 2)</f>
        <v>0</v>
      </c>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14.4" customHeight="1">
      <c r="A34" s="39"/>
      <c r="B34" s="45"/>
      <c r="C34" s="39"/>
      <c r="D34" s="39"/>
      <c r="E34" s="39"/>
      <c r="F34" s="170" t="s">
        <v>39</v>
      </c>
      <c r="G34" s="39"/>
      <c r="H34" s="39"/>
      <c r="I34" s="171" t="s">
        <v>38</v>
      </c>
      <c r="J34" s="170" t="s">
        <v>40</v>
      </c>
      <c r="K34" s="39"/>
      <c r="L34" s="64"/>
      <c r="S34" s="39"/>
      <c r="T34" s="39"/>
      <c r="U34" s="39"/>
      <c r="V34" s="39"/>
      <c r="W34" s="39"/>
      <c r="X34" s="39"/>
      <c r="Y34" s="39"/>
      <c r="Z34" s="39"/>
      <c r="AA34" s="39"/>
      <c r="AB34" s="39"/>
      <c r="AC34" s="39"/>
      <c r="AD34" s="39"/>
      <c r="AE34" s="39"/>
    </row>
    <row r="35" s="2" customFormat="1" ht="14.4" customHeight="1">
      <c r="A35" s="39"/>
      <c r="B35" s="45"/>
      <c r="C35" s="39"/>
      <c r="D35" s="156" t="s">
        <v>41</v>
      </c>
      <c r="E35" s="154" t="s">
        <v>42</v>
      </c>
      <c r="F35" s="172">
        <f>ROUND((SUM(BE125:BE150)),  2)</f>
        <v>0</v>
      </c>
      <c r="G35" s="39"/>
      <c r="H35" s="39"/>
      <c r="I35" s="173">
        <v>0.20999999999999999</v>
      </c>
      <c r="J35" s="172">
        <f>ROUND(((SUM(BE125:BE150))*I35),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4" t="s">
        <v>43</v>
      </c>
      <c r="F36" s="172">
        <f>ROUND((SUM(BF125:BF150)),  2)</f>
        <v>0</v>
      </c>
      <c r="G36" s="39"/>
      <c r="H36" s="39"/>
      <c r="I36" s="173">
        <v>0.14999999999999999</v>
      </c>
      <c r="J36" s="172">
        <f>ROUND(((SUM(BF125:BF150))*I36),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4" t="s">
        <v>44</v>
      </c>
      <c r="F37" s="172">
        <f>ROUND((SUM(BG125:BG150)),  2)</f>
        <v>0</v>
      </c>
      <c r="G37" s="39"/>
      <c r="H37" s="39"/>
      <c r="I37" s="173">
        <v>0.20999999999999999</v>
      </c>
      <c r="J37" s="172">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4" t="s">
        <v>45</v>
      </c>
      <c r="F38" s="172">
        <f>ROUND((SUM(BH125:BH150)),  2)</f>
        <v>0</v>
      </c>
      <c r="G38" s="39"/>
      <c r="H38" s="39"/>
      <c r="I38" s="173">
        <v>0.14999999999999999</v>
      </c>
      <c r="J38" s="172">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46</v>
      </c>
      <c r="F39" s="172">
        <f>ROUND((SUM(BI125:BI150)),  2)</f>
        <v>0</v>
      </c>
      <c r="G39" s="39"/>
      <c r="H39" s="39"/>
      <c r="I39" s="173">
        <v>0</v>
      </c>
      <c r="J39" s="172">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7"/>
      <c r="J40" s="39"/>
      <c r="K40" s="39"/>
      <c r="L40" s="64"/>
      <c r="S40" s="39"/>
      <c r="T40" s="39"/>
      <c r="U40" s="39"/>
      <c r="V40" s="39"/>
      <c r="W40" s="39"/>
      <c r="X40" s="39"/>
      <c r="Y40" s="39"/>
      <c r="Z40" s="39"/>
      <c r="AA40" s="39"/>
      <c r="AB40" s="39"/>
      <c r="AC40" s="39"/>
      <c r="AD40" s="39"/>
      <c r="AE40" s="39"/>
    </row>
    <row r="41" s="2" customFormat="1" ht="25.44" customHeight="1">
      <c r="A41" s="39"/>
      <c r="B41" s="45"/>
      <c r="C41" s="174"/>
      <c r="D41" s="175" t="s">
        <v>47</v>
      </c>
      <c r="E41" s="176"/>
      <c r="F41" s="176"/>
      <c r="G41" s="177" t="s">
        <v>48</v>
      </c>
      <c r="H41" s="178" t="s">
        <v>49</v>
      </c>
      <c r="I41" s="179"/>
      <c r="J41" s="180">
        <f>SUM(J32:J39)</f>
        <v>0</v>
      </c>
      <c r="K41" s="181"/>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propustků úseku Oldřichov u Duchcova - Louka u Litvínova</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113</v>
      </c>
      <c r="D86" s="23"/>
      <c r="E86" s="23"/>
      <c r="F86" s="23"/>
      <c r="G86" s="23"/>
      <c r="H86" s="23"/>
      <c r="I86" s="148"/>
      <c r="J86" s="23"/>
      <c r="K86" s="23"/>
      <c r="L86" s="21"/>
    </row>
    <row r="87" s="2" customFormat="1" ht="16.5" customHeight="1">
      <c r="A87" s="39"/>
      <c r="B87" s="40"/>
      <c r="C87" s="41"/>
      <c r="D87" s="41"/>
      <c r="E87" s="198" t="s">
        <v>114</v>
      </c>
      <c r="F87" s="41"/>
      <c r="G87" s="41"/>
      <c r="H87" s="41"/>
      <c r="I87" s="157"/>
      <c r="J87" s="41"/>
      <c r="K87" s="41"/>
      <c r="L87" s="64"/>
      <c r="S87" s="39"/>
      <c r="T87" s="39"/>
      <c r="U87" s="39"/>
      <c r="V87" s="39"/>
      <c r="W87" s="39"/>
      <c r="X87" s="39"/>
      <c r="Y87" s="39"/>
      <c r="Z87" s="39"/>
      <c r="AA87" s="39"/>
      <c r="AB87" s="39"/>
      <c r="AC87" s="39"/>
      <c r="AD87" s="39"/>
      <c r="AE87" s="39"/>
    </row>
    <row r="88" s="2" customFormat="1" ht="12" customHeight="1">
      <c r="A88" s="39"/>
      <c r="B88" s="40"/>
      <c r="C88" s="33" t="s">
        <v>115</v>
      </c>
      <c r="D88" s="41"/>
      <c r="E88" s="41"/>
      <c r="F88" s="41"/>
      <c r="G88" s="41"/>
      <c r="H88" s="41"/>
      <c r="I88" s="157"/>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002 - VRN</v>
      </c>
      <c r="F89" s="41"/>
      <c r="G89" s="41"/>
      <c r="H89" s="41"/>
      <c r="I89" s="157"/>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 xml:space="preserve"> </v>
      </c>
      <c r="G91" s="41"/>
      <c r="H91" s="41"/>
      <c r="I91" s="159" t="s">
        <v>24</v>
      </c>
      <c r="J91" s="80" t="str">
        <f>IF(J14="","",J14)</f>
        <v>8. 1. 2020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E17</f>
        <v xml:space="preserve"> </v>
      </c>
      <c r="G93" s="41"/>
      <c r="H93" s="41"/>
      <c r="I93" s="159" t="s">
        <v>33</v>
      </c>
      <c r="J93" s="37" t="str">
        <f>E23</f>
        <v xml:space="preserve"> </v>
      </c>
      <c r="K93" s="41"/>
      <c r="L93" s="64"/>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IF(E20="","",E20)</f>
        <v>Vyplň údaj</v>
      </c>
      <c r="G94" s="41"/>
      <c r="H94" s="41"/>
      <c r="I94" s="159"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7"/>
      <c r="J95" s="41"/>
      <c r="K95" s="41"/>
      <c r="L95" s="64"/>
      <c r="S95" s="39"/>
      <c r="T95" s="39"/>
      <c r="U95" s="39"/>
      <c r="V95" s="39"/>
      <c r="W95" s="39"/>
      <c r="X95" s="39"/>
      <c r="Y95" s="39"/>
      <c r="Z95" s="39"/>
      <c r="AA95" s="39"/>
      <c r="AB95" s="39"/>
      <c r="AC95" s="39"/>
      <c r="AD95" s="39"/>
      <c r="AE95" s="39"/>
    </row>
    <row r="96" s="2" customFormat="1" ht="29.28" customHeight="1">
      <c r="A96" s="39"/>
      <c r="B96" s="40"/>
      <c r="C96" s="200" t="s">
        <v>120</v>
      </c>
      <c r="D96" s="201"/>
      <c r="E96" s="201"/>
      <c r="F96" s="201"/>
      <c r="G96" s="201"/>
      <c r="H96" s="201"/>
      <c r="I96" s="202"/>
      <c r="J96" s="203" t="s">
        <v>121</v>
      </c>
      <c r="K96" s="20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2.8" customHeight="1">
      <c r="A98" s="39"/>
      <c r="B98" s="40"/>
      <c r="C98" s="204" t="s">
        <v>122</v>
      </c>
      <c r="D98" s="41"/>
      <c r="E98" s="41"/>
      <c r="F98" s="41"/>
      <c r="G98" s="41"/>
      <c r="H98" s="41"/>
      <c r="I98" s="157"/>
      <c r="J98" s="111">
        <f>J125</f>
        <v>0</v>
      </c>
      <c r="K98" s="41"/>
      <c r="L98" s="64"/>
      <c r="S98" s="39"/>
      <c r="T98" s="39"/>
      <c r="U98" s="39"/>
      <c r="V98" s="39"/>
      <c r="W98" s="39"/>
      <c r="X98" s="39"/>
      <c r="Y98" s="39"/>
      <c r="Z98" s="39"/>
      <c r="AA98" s="39"/>
      <c r="AB98" s="39"/>
      <c r="AC98" s="39"/>
      <c r="AD98" s="39"/>
      <c r="AE98" s="39"/>
      <c r="AU98" s="18" t="s">
        <v>123</v>
      </c>
    </row>
    <row r="99" s="9" customFormat="1" ht="24.96" customHeight="1">
      <c r="A99" s="9"/>
      <c r="B99" s="205"/>
      <c r="C99" s="206"/>
      <c r="D99" s="207" t="s">
        <v>600</v>
      </c>
      <c r="E99" s="208"/>
      <c r="F99" s="208"/>
      <c r="G99" s="208"/>
      <c r="H99" s="208"/>
      <c r="I99" s="209"/>
      <c r="J99" s="210">
        <f>J126</f>
        <v>0</v>
      </c>
      <c r="K99" s="206"/>
      <c r="L99" s="211"/>
      <c r="S99" s="9"/>
      <c r="T99" s="9"/>
      <c r="U99" s="9"/>
      <c r="V99" s="9"/>
      <c r="W99" s="9"/>
      <c r="X99" s="9"/>
      <c r="Y99" s="9"/>
      <c r="Z99" s="9"/>
      <c r="AA99" s="9"/>
      <c r="AB99" s="9"/>
      <c r="AC99" s="9"/>
      <c r="AD99" s="9"/>
      <c r="AE99" s="9"/>
    </row>
    <row r="100" s="10" customFormat="1" ht="19.92" customHeight="1">
      <c r="A100" s="10"/>
      <c r="B100" s="212"/>
      <c r="C100" s="133"/>
      <c r="D100" s="213" t="s">
        <v>706</v>
      </c>
      <c r="E100" s="214"/>
      <c r="F100" s="214"/>
      <c r="G100" s="214"/>
      <c r="H100" s="214"/>
      <c r="I100" s="215"/>
      <c r="J100" s="216">
        <f>J127</f>
        <v>0</v>
      </c>
      <c r="K100" s="133"/>
      <c r="L100" s="217"/>
      <c r="S100" s="10"/>
      <c r="T100" s="10"/>
      <c r="U100" s="10"/>
      <c r="V100" s="10"/>
      <c r="W100" s="10"/>
      <c r="X100" s="10"/>
      <c r="Y100" s="10"/>
      <c r="Z100" s="10"/>
      <c r="AA100" s="10"/>
      <c r="AB100" s="10"/>
      <c r="AC100" s="10"/>
      <c r="AD100" s="10"/>
      <c r="AE100" s="10"/>
    </row>
    <row r="101" s="10" customFormat="1" ht="19.92" customHeight="1">
      <c r="A101" s="10"/>
      <c r="B101" s="212"/>
      <c r="C101" s="133"/>
      <c r="D101" s="213" t="s">
        <v>707</v>
      </c>
      <c r="E101" s="214"/>
      <c r="F101" s="214"/>
      <c r="G101" s="214"/>
      <c r="H101" s="214"/>
      <c r="I101" s="215"/>
      <c r="J101" s="216">
        <f>J134</f>
        <v>0</v>
      </c>
      <c r="K101" s="133"/>
      <c r="L101" s="217"/>
      <c r="S101" s="10"/>
      <c r="T101" s="10"/>
      <c r="U101" s="10"/>
      <c r="V101" s="10"/>
      <c r="W101" s="10"/>
      <c r="X101" s="10"/>
      <c r="Y101" s="10"/>
      <c r="Z101" s="10"/>
      <c r="AA101" s="10"/>
      <c r="AB101" s="10"/>
      <c r="AC101" s="10"/>
      <c r="AD101" s="10"/>
      <c r="AE101" s="10"/>
    </row>
    <row r="102" s="10" customFormat="1" ht="19.92" customHeight="1">
      <c r="A102" s="10"/>
      <c r="B102" s="212"/>
      <c r="C102" s="133"/>
      <c r="D102" s="213" t="s">
        <v>708</v>
      </c>
      <c r="E102" s="214"/>
      <c r="F102" s="214"/>
      <c r="G102" s="214"/>
      <c r="H102" s="214"/>
      <c r="I102" s="215"/>
      <c r="J102" s="216">
        <f>J138</f>
        <v>0</v>
      </c>
      <c r="K102" s="133"/>
      <c r="L102" s="217"/>
      <c r="S102" s="10"/>
      <c r="T102" s="10"/>
      <c r="U102" s="10"/>
      <c r="V102" s="10"/>
      <c r="W102" s="10"/>
      <c r="X102" s="10"/>
      <c r="Y102" s="10"/>
      <c r="Z102" s="10"/>
      <c r="AA102" s="10"/>
      <c r="AB102" s="10"/>
      <c r="AC102" s="10"/>
      <c r="AD102" s="10"/>
      <c r="AE102" s="10"/>
    </row>
    <row r="103" s="10" customFormat="1" ht="19.92" customHeight="1">
      <c r="A103" s="10"/>
      <c r="B103" s="212"/>
      <c r="C103" s="133"/>
      <c r="D103" s="213" t="s">
        <v>709</v>
      </c>
      <c r="E103" s="214"/>
      <c r="F103" s="214"/>
      <c r="G103" s="214"/>
      <c r="H103" s="214"/>
      <c r="I103" s="215"/>
      <c r="J103" s="216">
        <f>J147</f>
        <v>0</v>
      </c>
      <c r="K103" s="133"/>
      <c r="L103" s="217"/>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157"/>
      <c r="J104" s="41"/>
      <c r="K104" s="41"/>
      <c r="L104" s="64"/>
      <c r="S104" s="39"/>
      <c r="T104" s="39"/>
      <c r="U104" s="39"/>
      <c r="V104" s="39"/>
      <c r="W104" s="39"/>
      <c r="X104" s="39"/>
      <c r="Y104" s="39"/>
      <c r="Z104" s="39"/>
      <c r="AA104" s="39"/>
      <c r="AB104" s="39"/>
      <c r="AC104" s="39"/>
      <c r="AD104" s="39"/>
      <c r="AE104" s="39"/>
    </row>
    <row r="105" s="2" customFormat="1" ht="6.96" customHeight="1">
      <c r="A105" s="39"/>
      <c r="B105" s="67"/>
      <c r="C105" s="68"/>
      <c r="D105" s="68"/>
      <c r="E105" s="68"/>
      <c r="F105" s="68"/>
      <c r="G105" s="68"/>
      <c r="H105" s="68"/>
      <c r="I105" s="194"/>
      <c r="J105" s="68"/>
      <c r="K105" s="68"/>
      <c r="L105" s="64"/>
      <c r="S105" s="39"/>
      <c r="T105" s="39"/>
      <c r="U105" s="39"/>
      <c r="V105" s="39"/>
      <c r="W105" s="39"/>
      <c r="X105" s="39"/>
      <c r="Y105" s="39"/>
      <c r="Z105" s="39"/>
      <c r="AA105" s="39"/>
      <c r="AB105" s="39"/>
      <c r="AC105" s="39"/>
      <c r="AD105" s="39"/>
      <c r="AE105" s="39"/>
    </row>
    <row r="109" s="2" customFormat="1" ht="6.96" customHeight="1">
      <c r="A109" s="39"/>
      <c r="B109" s="69"/>
      <c r="C109" s="70"/>
      <c r="D109" s="70"/>
      <c r="E109" s="70"/>
      <c r="F109" s="70"/>
      <c r="G109" s="70"/>
      <c r="H109" s="70"/>
      <c r="I109" s="197"/>
      <c r="J109" s="70"/>
      <c r="K109" s="70"/>
      <c r="L109" s="64"/>
      <c r="S109" s="39"/>
      <c r="T109" s="39"/>
      <c r="U109" s="39"/>
      <c r="V109" s="39"/>
      <c r="W109" s="39"/>
      <c r="X109" s="39"/>
      <c r="Y109" s="39"/>
      <c r="Z109" s="39"/>
      <c r="AA109" s="39"/>
      <c r="AB109" s="39"/>
      <c r="AC109" s="39"/>
      <c r="AD109" s="39"/>
      <c r="AE109" s="39"/>
    </row>
    <row r="110" s="2" customFormat="1" ht="24.96" customHeight="1">
      <c r="A110" s="39"/>
      <c r="B110" s="40"/>
      <c r="C110" s="24" t="s">
        <v>134</v>
      </c>
      <c r="D110" s="41"/>
      <c r="E110" s="41"/>
      <c r="F110" s="41"/>
      <c r="G110" s="41"/>
      <c r="H110" s="41"/>
      <c r="I110" s="157"/>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16</v>
      </c>
      <c r="D112" s="41"/>
      <c r="E112" s="41"/>
      <c r="F112" s="41"/>
      <c r="G112" s="41"/>
      <c r="H112" s="41"/>
      <c r="I112" s="157"/>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198" t="str">
        <f>E7</f>
        <v>Oprava propustků úseku Oldřichov u Duchcova - Louka u Litvínova</v>
      </c>
      <c r="F113" s="33"/>
      <c r="G113" s="33"/>
      <c r="H113" s="33"/>
      <c r="I113" s="157"/>
      <c r="J113" s="41"/>
      <c r="K113" s="41"/>
      <c r="L113" s="64"/>
      <c r="S113" s="39"/>
      <c r="T113" s="39"/>
      <c r="U113" s="39"/>
      <c r="V113" s="39"/>
      <c r="W113" s="39"/>
      <c r="X113" s="39"/>
      <c r="Y113" s="39"/>
      <c r="Z113" s="39"/>
      <c r="AA113" s="39"/>
      <c r="AB113" s="39"/>
      <c r="AC113" s="39"/>
      <c r="AD113" s="39"/>
      <c r="AE113" s="39"/>
    </row>
    <row r="114" s="1" customFormat="1" ht="12" customHeight="1">
      <c r="B114" s="22"/>
      <c r="C114" s="33" t="s">
        <v>113</v>
      </c>
      <c r="D114" s="23"/>
      <c r="E114" s="23"/>
      <c r="F114" s="23"/>
      <c r="G114" s="23"/>
      <c r="H114" s="23"/>
      <c r="I114" s="148"/>
      <c r="J114" s="23"/>
      <c r="K114" s="23"/>
      <c r="L114" s="21"/>
    </row>
    <row r="115" s="2" customFormat="1" ht="16.5" customHeight="1">
      <c r="A115" s="39"/>
      <c r="B115" s="40"/>
      <c r="C115" s="41"/>
      <c r="D115" s="41"/>
      <c r="E115" s="198" t="s">
        <v>114</v>
      </c>
      <c r="F115" s="41"/>
      <c r="G115" s="41"/>
      <c r="H115" s="41"/>
      <c r="I115" s="157"/>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115</v>
      </c>
      <c r="D116" s="41"/>
      <c r="E116" s="41"/>
      <c r="F116" s="41"/>
      <c r="G116" s="41"/>
      <c r="H116" s="41"/>
      <c r="I116" s="157"/>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E11</f>
        <v>002 - VRN</v>
      </c>
      <c r="F117" s="41"/>
      <c r="G117" s="41"/>
      <c r="H117" s="41"/>
      <c r="I117" s="157"/>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22</v>
      </c>
      <c r="D119" s="41"/>
      <c r="E119" s="41"/>
      <c r="F119" s="28" t="str">
        <f>F14</f>
        <v xml:space="preserve"> </v>
      </c>
      <c r="G119" s="41"/>
      <c r="H119" s="41"/>
      <c r="I119" s="159" t="s">
        <v>24</v>
      </c>
      <c r="J119" s="80" t="str">
        <f>IF(J14="","",J14)</f>
        <v>8. 1. 2020</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57"/>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28</v>
      </c>
      <c r="D121" s="41"/>
      <c r="E121" s="41"/>
      <c r="F121" s="28" t="str">
        <f>E17</f>
        <v xml:space="preserve"> </v>
      </c>
      <c r="G121" s="41"/>
      <c r="H121" s="41"/>
      <c r="I121" s="159" t="s">
        <v>33</v>
      </c>
      <c r="J121" s="37" t="str">
        <f>E23</f>
        <v xml:space="preserve"> </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31</v>
      </c>
      <c r="D122" s="41"/>
      <c r="E122" s="41"/>
      <c r="F122" s="28" t="str">
        <f>IF(E20="","",E20)</f>
        <v>Vyplň údaj</v>
      </c>
      <c r="G122" s="41"/>
      <c r="H122" s="41"/>
      <c r="I122" s="159" t="s">
        <v>35</v>
      </c>
      <c r="J122" s="37" t="str">
        <f>E26</f>
        <v xml:space="preserve"> </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157"/>
      <c r="J123" s="41"/>
      <c r="K123" s="41"/>
      <c r="L123" s="64"/>
      <c r="S123" s="39"/>
      <c r="T123" s="39"/>
      <c r="U123" s="39"/>
      <c r="V123" s="39"/>
      <c r="W123" s="39"/>
      <c r="X123" s="39"/>
      <c r="Y123" s="39"/>
      <c r="Z123" s="39"/>
      <c r="AA123" s="39"/>
      <c r="AB123" s="39"/>
      <c r="AC123" s="39"/>
      <c r="AD123" s="39"/>
      <c r="AE123" s="39"/>
    </row>
    <row r="124" s="11" customFormat="1" ht="29.28" customHeight="1">
      <c r="A124" s="218"/>
      <c r="B124" s="219"/>
      <c r="C124" s="220" t="s">
        <v>135</v>
      </c>
      <c r="D124" s="221" t="s">
        <v>62</v>
      </c>
      <c r="E124" s="221" t="s">
        <v>58</v>
      </c>
      <c r="F124" s="221" t="s">
        <v>59</v>
      </c>
      <c r="G124" s="221" t="s">
        <v>136</v>
      </c>
      <c r="H124" s="221" t="s">
        <v>137</v>
      </c>
      <c r="I124" s="222" t="s">
        <v>138</v>
      </c>
      <c r="J124" s="221" t="s">
        <v>121</v>
      </c>
      <c r="K124" s="223" t="s">
        <v>139</v>
      </c>
      <c r="L124" s="224"/>
      <c r="M124" s="101" t="s">
        <v>1</v>
      </c>
      <c r="N124" s="102" t="s">
        <v>41</v>
      </c>
      <c r="O124" s="102" t="s">
        <v>140</v>
      </c>
      <c r="P124" s="102" t="s">
        <v>141</v>
      </c>
      <c r="Q124" s="102" t="s">
        <v>142</v>
      </c>
      <c r="R124" s="102" t="s">
        <v>143</v>
      </c>
      <c r="S124" s="102" t="s">
        <v>144</v>
      </c>
      <c r="T124" s="103" t="s">
        <v>145</v>
      </c>
      <c r="U124" s="218"/>
      <c r="V124" s="218"/>
      <c r="W124" s="218"/>
      <c r="X124" s="218"/>
      <c r="Y124" s="218"/>
      <c r="Z124" s="218"/>
      <c r="AA124" s="218"/>
      <c r="AB124" s="218"/>
      <c r="AC124" s="218"/>
      <c r="AD124" s="218"/>
      <c r="AE124" s="218"/>
    </row>
    <row r="125" s="2" customFormat="1" ht="22.8" customHeight="1">
      <c r="A125" s="39"/>
      <c r="B125" s="40"/>
      <c r="C125" s="108" t="s">
        <v>146</v>
      </c>
      <c r="D125" s="41"/>
      <c r="E125" s="41"/>
      <c r="F125" s="41"/>
      <c r="G125" s="41"/>
      <c r="H125" s="41"/>
      <c r="I125" s="157"/>
      <c r="J125" s="225">
        <f>BK125</f>
        <v>0</v>
      </c>
      <c r="K125" s="41"/>
      <c r="L125" s="45"/>
      <c r="M125" s="104"/>
      <c r="N125" s="226"/>
      <c r="O125" s="105"/>
      <c r="P125" s="227">
        <f>P126</f>
        <v>0</v>
      </c>
      <c r="Q125" s="105"/>
      <c r="R125" s="227">
        <f>R126</f>
        <v>0</v>
      </c>
      <c r="S125" s="105"/>
      <c r="T125" s="228">
        <f>T126</f>
        <v>0</v>
      </c>
      <c r="U125" s="39"/>
      <c r="V125" s="39"/>
      <c r="W125" s="39"/>
      <c r="X125" s="39"/>
      <c r="Y125" s="39"/>
      <c r="Z125" s="39"/>
      <c r="AA125" s="39"/>
      <c r="AB125" s="39"/>
      <c r="AC125" s="39"/>
      <c r="AD125" s="39"/>
      <c r="AE125" s="39"/>
      <c r="AT125" s="18" t="s">
        <v>76</v>
      </c>
      <c r="AU125" s="18" t="s">
        <v>123</v>
      </c>
      <c r="BK125" s="229">
        <f>BK126</f>
        <v>0</v>
      </c>
    </row>
    <row r="126" s="12" customFormat="1" ht="25.92" customHeight="1">
      <c r="A126" s="12"/>
      <c r="B126" s="230"/>
      <c r="C126" s="231"/>
      <c r="D126" s="232" t="s">
        <v>76</v>
      </c>
      <c r="E126" s="233" t="s">
        <v>96</v>
      </c>
      <c r="F126" s="233" t="s">
        <v>698</v>
      </c>
      <c r="G126" s="231"/>
      <c r="H126" s="231"/>
      <c r="I126" s="234"/>
      <c r="J126" s="235">
        <f>BK126</f>
        <v>0</v>
      </c>
      <c r="K126" s="231"/>
      <c r="L126" s="236"/>
      <c r="M126" s="237"/>
      <c r="N126" s="238"/>
      <c r="O126" s="238"/>
      <c r="P126" s="239">
        <f>P127+P134+P138+P147</f>
        <v>0</v>
      </c>
      <c r="Q126" s="238"/>
      <c r="R126" s="239">
        <f>R127+R134+R138+R147</f>
        <v>0</v>
      </c>
      <c r="S126" s="238"/>
      <c r="T126" s="240">
        <f>T127+T134+T138+T147</f>
        <v>0</v>
      </c>
      <c r="U126" s="12"/>
      <c r="V126" s="12"/>
      <c r="W126" s="12"/>
      <c r="X126" s="12"/>
      <c r="Y126" s="12"/>
      <c r="Z126" s="12"/>
      <c r="AA126" s="12"/>
      <c r="AB126" s="12"/>
      <c r="AC126" s="12"/>
      <c r="AD126" s="12"/>
      <c r="AE126" s="12"/>
      <c r="AR126" s="241" t="s">
        <v>191</v>
      </c>
      <c r="AT126" s="242" t="s">
        <v>76</v>
      </c>
      <c r="AU126" s="242" t="s">
        <v>77</v>
      </c>
      <c r="AY126" s="241" t="s">
        <v>149</v>
      </c>
      <c r="BK126" s="243">
        <f>BK127+BK134+BK138+BK147</f>
        <v>0</v>
      </c>
    </row>
    <row r="127" s="12" customFormat="1" ht="22.8" customHeight="1">
      <c r="A127" s="12"/>
      <c r="B127" s="230"/>
      <c r="C127" s="231"/>
      <c r="D127" s="232" t="s">
        <v>76</v>
      </c>
      <c r="E127" s="244" t="s">
        <v>710</v>
      </c>
      <c r="F127" s="244" t="s">
        <v>711</v>
      </c>
      <c r="G127" s="231"/>
      <c r="H127" s="231"/>
      <c r="I127" s="234"/>
      <c r="J127" s="245">
        <f>BK127</f>
        <v>0</v>
      </c>
      <c r="K127" s="231"/>
      <c r="L127" s="236"/>
      <c r="M127" s="237"/>
      <c r="N127" s="238"/>
      <c r="O127" s="238"/>
      <c r="P127" s="239">
        <f>SUM(P128:P133)</f>
        <v>0</v>
      </c>
      <c r="Q127" s="238"/>
      <c r="R127" s="239">
        <f>SUM(R128:R133)</f>
        <v>0</v>
      </c>
      <c r="S127" s="238"/>
      <c r="T127" s="240">
        <f>SUM(T128:T133)</f>
        <v>0</v>
      </c>
      <c r="U127" s="12"/>
      <c r="V127" s="12"/>
      <c r="W127" s="12"/>
      <c r="X127" s="12"/>
      <c r="Y127" s="12"/>
      <c r="Z127" s="12"/>
      <c r="AA127" s="12"/>
      <c r="AB127" s="12"/>
      <c r="AC127" s="12"/>
      <c r="AD127" s="12"/>
      <c r="AE127" s="12"/>
      <c r="AR127" s="241" t="s">
        <v>191</v>
      </c>
      <c r="AT127" s="242" t="s">
        <v>76</v>
      </c>
      <c r="AU127" s="242" t="s">
        <v>21</v>
      </c>
      <c r="AY127" s="241" t="s">
        <v>149</v>
      </c>
      <c r="BK127" s="243">
        <f>SUM(BK128:BK133)</f>
        <v>0</v>
      </c>
    </row>
    <row r="128" s="2" customFormat="1" ht="16.5" customHeight="1">
      <c r="A128" s="39"/>
      <c r="B128" s="40"/>
      <c r="C128" s="246" t="s">
        <v>21</v>
      </c>
      <c r="D128" s="246" t="s">
        <v>151</v>
      </c>
      <c r="E128" s="247" t="s">
        <v>712</v>
      </c>
      <c r="F128" s="248" t="s">
        <v>713</v>
      </c>
      <c r="G128" s="249" t="s">
        <v>714</v>
      </c>
      <c r="H128" s="250">
        <v>1</v>
      </c>
      <c r="I128" s="251"/>
      <c r="J128" s="252">
        <f>ROUND(I128*H128,2)</f>
        <v>0</v>
      </c>
      <c r="K128" s="248" t="s">
        <v>155</v>
      </c>
      <c r="L128" s="45"/>
      <c r="M128" s="253" t="s">
        <v>1</v>
      </c>
      <c r="N128" s="254" t="s">
        <v>42</v>
      </c>
      <c r="O128" s="92"/>
      <c r="P128" s="255">
        <f>O128*H128</f>
        <v>0</v>
      </c>
      <c r="Q128" s="255">
        <v>0</v>
      </c>
      <c r="R128" s="255">
        <f>Q128*H128</f>
        <v>0</v>
      </c>
      <c r="S128" s="255">
        <v>0</v>
      </c>
      <c r="T128" s="256">
        <f>S128*H128</f>
        <v>0</v>
      </c>
      <c r="U128" s="39"/>
      <c r="V128" s="39"/>
      <c r="W128" s="39"/>
      <c r="X128" s="39"/>
      <c r="Y128" s="39"/>
      <c r="Z128" s="39"/>
      <c r="AA128" s="39"/>
      <c r="AB128" s="39"/>
      <c r="AC128" s="39"/>
      <c r="AD128" s="39"/>
      <c r="AE128" s="39"/>
      <c r="AR128" s="257" t="s">
        <v>715</v>
      </c>
      <c r="AT128" s="257" t="s">
        <v>151</v>
      </c>
      <c r="AU128" s="257" t="s">
        <v>85</v>
      </c>
      <c r="AY128" s="18" t="s">
        <v>149</v>
      </c>
      <c r="BE128" s="258">
        <f>IF(N128="základní",J128,0)</f>
        <v>0</v>
      </c>
      <c r="BF128" s="258">
        <f>IF(N128="snížená",J128,0)</f>
        <v>0</v>
      </c>
      <c r="BG128" s="258">
        <f>IF(N128="zákl. přenesená",J128,0)</f>
        <v>0</v>
      </c>
      <c r="BH128" s="258">
        <f>IF(N128="sníž. přenesená",J128,0)</f>
        <v>0</v>
      </c>
      <c r="BI128" s="258">
        <f>IF(N128="nulová",J128,0)</f>
        <v>0</v>
      </c>
      <c r="BJ128" s="18" t="s">
        <v>21</v>
      </c>
      <c r="BK128" s="258">
        <f>ROUND(I128*H128,2)</f>
        <v>0</v>
      </c>
      <c r="BL128" s="18" t="s">
        <v>715</v>
      </c>
      <c r="BM128" s="257" t="s">
        <v>716</v>
      </c>
    </row>
    <row r="129" s="2" customFormat="1">
      <c r="A129" s="39"/>
      <c r="B129" s="40"/>
      <c r="C129" s="41"/>
      <c r="D129" s="259" t="s">
        <v>158</v>
      </c>
      <c r="E129" s="41"/>
      <c r="F129" s="260" t="s">
        <v>713</v>
      </c>
      <c r="G129" s="41"/>
      <c r="H129" s="41"/>
      <c r="I129" s="157"/>
      <c r="J129" s="41"/>
      <c r="K129" s="41"/>
      <c r="L129" s="45"/>
      <c r="M129" s="261"/>
      <c r="N129" s="262"/>
      <c r="O129" s="92"/>
      <c r="P129" s="92"/>
      <c r="Q129" s="92"/>
      <c r="R129" s="92"/>
      <c r="S129" s="92"/>
      <c r="T129" s="93"/>
      <c r="U129" s="39"/>
      <c r="V129" s="39"/>
      <c r="W129" s="39"/>
      <c r="X129" s="39"/>
      <c r="Y129" s="39"/>
      <c r="Z129" s="39"/>
      <c r="AA129" s="39"/>
      <c r="AB129" s="39"/>
      <c r="AC129" s="39"/>
      <c r="AD129" s="39"/>
      <c r="AE129" s="39"/>
      <c r="AT129" s="18" t="s">
        <v>158</v>
      </c>
      <c r="AU129" s="18" t="s">
        <v>85</v>
      </c>
    </row>
    <row r="130" s="2" customFormat="1">
      <c r="A130" s="39"/>
      <c r="B130" s="40"/>
      <c r="C130" s="41"/>
      <c r="D130" s="259" t="s">
        <v>180</v>
      </c>
      <c r="E130" s="41"/>
      <c r="F130" s="263" t="s">
        <v>717</v>
      </c>
      <c r="G130" s="41"/>
      <c r="H130" s="41"/>
      <c r="I130" s="157"/>
      <c r="J130" s="41"/>
      <c r="K130" s="41"/>
      <c r="L130" s="45"/>
      <c r="M130" s="261"/>
      <c r="N130" s="262"/>
      <c r="O130" s="92"/>
      <c r="P130" s="92"/>
      <c r="Q130" s="92"/>
      <c r="R130" s="92"/>
      <c r="S130" s="92"/>
      <c r="T130" s="93"/>
      <c r="U130" s="39"/>
      <c r="V130" s="39"/>
      <c r="W130" s="39"/>
      <c r="X130" s="39"/>
      <c r="Y130" s="39"/>
      <c r="Z130" s="39"/>
      <c r="AA130" s="39"/>
      <c r="AB130" s="39"/>
      <c r="AC130" s="39"/>
      <c r="AD130" s="39"/>
      <c r="AE130" s="39"/>
      <c r="AT130" s="18" t="s">
        <v>180</v>
      </c>
      <c r="AU130" s="18" t="s">
        <v>85</v>
      </c>
    </row>
    <row r="131" s="2" customFormat="1" ht="16.5" customHeight="1">
      <c r="A131" s="39"/>
      <c r="B131" s="40"/>
      <c r="C131" s="246" t="s">
        <v>85</v>
      </c>
      <c r="D131" s="246" t="s">
        <v>151</v>
      </c>
      <c r="E131" s="247" t="s">
        <v>718</v>
      </c>
      <c r="F131" s="248" t="s">
        <v>719</v>
      </c>
      <c r="G131" s="249" t="s">
        <v>714</v>
      </c>
      <c r="H131" s="250">
        <v>1</v>
      </c>
      <c r="I131" s="251"/>
      <c r="J131" s="252">
        <f>ROUND(I131*H131,2)</f>
        <v>0</v>
      </c>
      <c r="K131" s="248" t="s">
        <v>155</v>
      </c>
      <c r="L131" s="45"/>
      <c r="M131" s="253" t="s">
        <v>1</v>
      </c>
      <c r="N131" s="254" t="s">
        <v>42</v>
      </c>
      <c r="O131" s="92"/>
      <c r="P131" s="255">
        <f>O131*H131</f>
        <v>0</v>
      </c>
      <c r="Q131" s="255">
        <v>0</v>
      </c>
      <c r="R131" s="255">
        <f>Q131*H131</f>
        <v>0</v>
      </c>
      <c r="S131" s="255">
        <v>0</v>
      </c>
      <c r="T131" s="256">
        <f>S131*H131</f>
        <v>0</v>
      </c>
      <c r="U131" s="39"/>
      <c r="V131" s="39"/>
      <c r="W131" s="39"/>
      <c r="X131" s="39"/>
      <c r="Y131" s="39"/>
      <c r="Z131" s="39"/>
      <c r="AA131" s="39"/>
      <c r="AB131" s="39"/>
      <c r="AC131" s="39"/>
      <c r="AD131" s="39"/>
      <c r="AE131" s="39"/>
      <c r="AR131" s="257" t="s">
        <v>715</v>
      </c>
      <c r="AT131" s="257" t="s">
        <v>151</v>
      </c>
      <c r="AU131" s="257" t="s">
        <v>85</v>
      </c>
      <c r="AY131" s="18" t="s">
        <v>149</v>
      </c>
      <c r="BE131" s="258">
        <f>IF(N131="základní",J131,0)</f>
        <v>0</v>
      </c>
      <c r="BF131" s="258">
        <f>IF(N131="snížená",J131,0)</f>
        <v>0</v>
      </c>
      <c r="BG131" s="258">
        <f>IF(N131="zákl. přenesená",J131,0)</f>
        <v>0</v>
      </c>
      <c r="BH131" s="258">
        <f>IF(N131="sníž. přenesená",J131,0)</f>
        <v>0</v>
      </c>
      <c r="BI131" s="258">
        <f>IF(N131="nulová",J131,0)</f>
        <v>0</v>
      </c>
      <c r="BJ131" s="18" t="s">
        <v>21</v>
      </c>
      <c r="BK131" s="258">
        <f>ROUND(I131*H131,2)</f>
        <v>0</v>
      </c>
      <c r="BL131" s="18" t="s">
        <v>715</v>
      </c>
      <c r="BM131" s="257" t="s">
        <v>720</v>
      </c>
    </row>
    <row r="132" s="2" customFormat="1">
      <c r="A132" s="39"/>
      <c r="B132" s="40"/>
      <c r="C132" s="41"/>
      <c r="D132" s="259" t="s">
        <v>158</v>
      </c>
      <c r="E132" s="41"/>
      <c r="F132" s="260" t="s">
        <v>719</v>
      </c>
      <c r="G132" s="41"/>
      <c r="H132" s="41"/>
      <c r="I132" s="157"/>
      <c r="J132" s="41"/>
      <c r="K132" s="41"/>
      <c r="L132" s="45"/>
      <c r="M132" s="261"/>
      <c r="N132" s="262"/>
      <c r="O132" s="92"/>
      <c r="P132" s="92"/>
      <c r="Q132" s="92"/>
      <c r="R132" s="92"/>
      <c r="S132" s="92"/>
      <c r="T132" s="93"/>
      <c r="U132" s="39"/>
      <c r="V132" s="39"/>
      <c r="W132" s="39"/>
      <c r="X132" s="39"/>
      <c r="Y132" s="39"/>
      <c r="Z132" s="39"/>
      <c r="AA132" s="39"/>
      <c r="AB132" s="39"/>
      <c r="AC132" s="39"/>
      <c r="AD132" s="39"/>
      <c r="AE132" s="39"/>
      <c r="AT132" s="18" t="s">
        <v>158</v>
      </c>
      <c r="AU132" s="18" t="s">
        <v>85</v>
      </c>
    </row>
    <row r="133" s="2" customFormat="1">
      <c r="A133" s="39"/>
      <c r="B133" s="40"/>
      <c r="C133" s="41"/>
      <c r="D133" s="259" t="s">
        <v>180</v>
      </c>
      <c r="E133" s="41"/>
      <c r="F133" s="263" t="s">
        <v>721</v>
      </c>
      <c r="G133" s="41"/>
      <c r="H133" s="41"/>
      <c r="I133" s="157"/>
      <c r="J133" s="41"/>
      <c r="K133" s="41"/>
      <c r="L133" s="45"/>
      <c r="M133" s="261"/>
      <c r="N133" s="262"/>
      <c r="O133" s="92"/>
      <c r="P133" s="92"/>
      <c r="Q133" s="92"/>
      <c r="R133" s="92"/>
      <c r="S133" s="92"/>
      <c r="T133" s="93"/>
      <c r="U133" s="39"/>
      <c r="V133" s="39"/>
      <c r="W133" s="39"/>
      <c r="X133" s="39"/>
      <c r="Y133" s="39"/>
      <c r="Z133" s="39"/>
      <c r="AA133" s="39"/>
      <c r="AB133" s="39"/>
      <c r="AC133" s="39"/>
      <c r="AD133" s="39"/>
      <c r="AE133" s="39"/>
      <c r="AT133" s="18" t="s">
        <v>180</v>
      </c>
      <c r="AU133" s="18" t="s">
        <v>85</v>
      </c>
    </row>
    <row r="134" s="12" customFormat="1" ht="22.8" customHeight="1">
      <c r="A134" s="12"/>
      <c r="B134" s="230"/>
      <c r="C134" s="231"/>
      <c r="D134" s="232" t="s">
        <v>76</v>
      </c>
      <c r="E134" s="244" t="s">
        <v>722</v>
      </c>
      <c r="F134" s="244" t="s">
        <v>723</v>
      </c>
      <c r="G134" s="231"/>
      <c r="H134" s="231"/>
      <c r="I134" s="234"/>
      <c r="J134" s="245">
        <f>BK134</f>
        <v>0</v>
      </c>
      <c r="K134" s="231"/>
      <c r="L134" s="236"/>
      <c r="M134" s="237"/>
      <c r="N134" s="238"/>
      <c r="O134" s="238"/>
      <c r="P134" s="239">
        <f>SUM(P135:P137)</f>
        <v>0</v>
      </c>
      <c r="Q134" s="238"/>
      <c r="R134" s="239">
        <f>SUM(R135:R137)</f>
        <v>0</v>
      </c>
      <c r="S134" s="238"/>
      <c r="T134" s="240">
        <f>SUM(T135:T137)</f>
        <v>0</v>
      </c>
      <c r="U134" s="12"/>
      <c r="V134" s="12"/>
      <c r="W134" s="12"/>
      <c r="X134" s="12"/>
      <c r="Y134" s="12"/>
      <c r="Z134" s="12"/>
      <c r="AA134" s="12"/>
      <c r="AB134" s="12"/>
      <c r="AC134" s="12"/>
      <c r="AD134" s="12"/>
      <c r="AE134" s="12"/>
      <c r="AR134" s="241" t="s">
        <v>191</v>
      </c>
      <c r="AT134" s="242" t="s">
        <v>76</v>
      </c>
      <c r="AU134" s="242" t="s">
        <v>21</v>
      </c>
      <c r="AY134" s="241" t="s">
        <v>149</v>
      </c>
      <c r="BK134" s="243">
        <f>SUM(BK135:BK137)</f>
        <v>0</v>
      </c>
    </row>
    <row r="135" s="2" customFormat="1" ht="16.5" customHeight="1">
      <c r="A135" s="39"/>
      <c r="B135" s="40"/>
      <c r="C135" s="246" t="s">
        <v>91</v>
      </c>
      <c r="D135" s="246" t="s">
        <v>151</v>
      </c>
      <c r="E135" s="247" t="s">
        <v>724</v>
      </c>
      <c r="F135" s="248" t="s">
        <v>723</v>
      </c>
      <c r="G135" s="249" t="s">
        <v>714</v>
      </c>
      <c r="H135" s="250">
        <v>1</v>
      </c>
      <c r="I135" s="251"/>
      <c r="J135" s="252">
        <f>ROUND(I135*H135,2)</f>
        <v>0</v>
      </c>
      <c r="K135" s="248" t="s">
        <v>155</v>
      </c>
      <c r="L135" s="45"/>
      <c r="M135" s="253" t="s">
        <v>1</v>
      </c>
      <c r="N135" s="254" t="s">
        <v>42</v>
      </c>
      <c r="O135" s="92"/>
      <c r="P135" s="255">
        <f>O135*H135</f>
        <v>0</v>
      </c>
      <c r="Q135" s="255">
        <v>0</v>
      </c>
      <c r="R135" s="255">
        <f>Q135*H135</f>
        <v>0</v>
      </c>
      <c r="S135" s="255">
        <v>0</v>
      </c>
      <c r="T135" s="256">
        <f>S135*H135</f>
        <v>0</v>
      </c>
      <c r="U135" s="39"/>
      <c r="V135" s="39"/>
      <c r="W135" s="39"/>
      <c r="X135" s="39"/>
      <c r="Y135" s="39"/>
      <c r="Z135" s="39"/>
      <c r="AA135" s="39"/>
      <c r="AB135" s="39"/>
      <c r="AC135" s="39"/>
      <c r="AD135" s="39"/>
      <c r="AE135" s="39"/>
      <c r="AR135" s="257" t="s">
        <v>715</v>
      </c>
      <c r="AT135" s="257" t="s">
        <v>151</v>
      </c>
      <c r="AU135" s="257" t="s">
        <v>85</v>
      </c>
      <c r="AY135" s="18" t="s">
        <v>149</v>
      </c>
      <c r="BE135" s="258">
        <f>IF(N135="základní",J135,0)</f>
        <v>0</v>
      </c>
      <c r="BF135" s="258">
        <f>IF(N135="snížená",J135,0)</f>
        <v>0</v>
      </c>
      <c r="BG135" s="258">
        <f>IF(N135="zákl. přenesená",J135,0)</f>
        <v>0</v>
      </c>
      <c r="BH135" s="258">
        <f>IF(N135="sníž. přenesená",J135,0)</f>
        <v>0</v>
      </c>
      <c r="BI135" s="258">
        <f>IF(N135="nulová",J135,0)</f>
        <v>0</v>
      </c>
      <c r="BJ135" s="18" t="s">
        <v>21</v>
      </c>
      <c r="BK135" s="258">
        <f>ROUND(I135*H135,2)</f>
        <v>0</v>
      </c>
      <c r="BL135" s="18" t="s">
        <v>715</v>
      </c>
      <c r="BM135" s="257" t="s">
        <v>725</v>
      </c>
    </row>
    <row r="136" s="2" customFormat="1">
      <c r="A136" s="39"/>
      <c r="B136" s="40"/>
      <c r="C136" s="41"/>
      <c r="D136" s="259" t="s">
        <v>158</v>
      </c>
      <c r="E136" s="41"/>
      <c r="F136" s="260" t="s">
        <v>723</v>
      </c>
      <c r="G136" s="41"/>
      <c r="H136" s="41"/>
      <c r="I136" s="157"/>
      <c r="J136" s="41"/>
      <c r="K136" s="41"/>
      <c r="L136" s="45"/>
      <c r="M136" s="261"/>
      <c r="N136" s="262"/>
      <c r="O136" s="92"/>
      <c r="P136" s="92"/>
      <c r="Q136" s="92"/>
      <c r="R136" s="92"/>
      <c r="S136" s="92"/>
      <c r="T136" s="93"/>
      <c r="U136" s="39"/>
      <c r="V136" s="39"/>
      <c r="W136" s="39"/>
      <c r="X136" s="39"/>
      <c r="Y136" s="39"/>
      <c r="Z136" s="39"/>
      <c r="AA136" s="39"/>
      <c r="AB136" s="39"/>
      <c r="AC136" s="39"/>
      <c r="AD136" s="39"/>
      <c r="AE136" s="39"/>
      <c r="AT136" s="18" t="s">
        <v>158</v>
      </c>
      <c r="AU136" s="18" t="s">
        <v>85</v>
      </c>
    </row>
    <row r="137" s="2" customFormat="1">
      <c r="A137" s="39"/>
      <c r="B137" s="40"/>
      <c r="C137" s="41"/>
      <c r="D137" s="259" t="s">
        <v>180</v>
      </c>
      <c r="E137" s="41"/>
      <c r="F137" s="263" t="s">
        <v>726</v>
      </c>
      <c r="G137" s="41"/>
      <c r="H137" s="41"/>
      <c r="I137" s="157"/>
      <c r="J137" s="41"/>
      <c r="K137" s="41"/>
      <c r="L137" s="45"/>
      <c r="M137" s="261"/>
      <c r="N137" s="262"/>
      <c r="O137" s="92"/>
      <c r="P137" s="92"/>
      <c r="Q137" s="92"/>
      <c r="R137" s="92"/>
      <c r="S137" s="92"/>
      <c r="T137" s="93"/>
      <c r="U137" s="39"/>
      <c r="V137" s="39"/>
      <c r="W137" s="39"/>
      <c r="X137" s="39"/>
      <c r="Y137" s="39"/>
      <c r="Z137" s="39"/>
      <c r="AA137" s="39"/>
      <c r="AB137" s="39"/>
      <c r="AC137" s="39"/>
      <c r="AD137" s="39"/>
      <c r="AE137" s="39"/>
      <c r="AT137" s="18" t="s">
        <v>180</v>
      </c>
      <c r="AU137" s="18" t="s">
        <v>85</v>
      </c>
    </row>
    <row r="138" s="12" customFormat="1" ht="22.8" customHeight="1">
      <c r="A138" s="12"/>
      <c r="B138" s="230"/>
      <c r="C138" s="231"/>
      <c r="D138" s="232" t="s">
        <v>76</v>
      </c>
      <c r="E138" s="244" t="s">
        <v>727</v>
      </c>
      <c r="F138" s="244" t="s">
        <v>728</v>
      </c>
      <c r="G138" s="231"/>
      <c r="H138" s="231"/>
      <c r="I138" s="234"/>
      <c r="J138" s="245">
        <f>BK138</f>
        <v>0</v>
      </c>
      <c r="K138" s="231"/>
      <c r="L138" s="236"/>
      <c r="M138" s="237"/>
      <c r="N138" s="238"/>
      <c r="O138" s="238"/>
      <c r="P138" s="239">
        <f>SUM(P139:P146)</f>
        <v>0</v>
      </c>
      <c r="Q138" s="238"/>
      <c r="R138" s="239">
        <f>SUM(R139:R146)</f>
        <v>0</v>
      </c>
      <c r="S138" s="238"/>
      <c r="T138" s="240">
        <f>SUM(T139:T146)</f>
        <v>0</v>
      </c>
      <c r="U138" s="12"/>
      <c r="V138" s="12"/>
      <c r="W138" s="12"/>
      <c r="X138" s="12"/>
      <c r="Y138" s="12"/>
      <c r="Z138" s="12"/>
      <c r="AA138" s="12"/>
      <c r="AB138" s="12"/>
      <c r="AC138" s="12"/>
      <c r="AD138" s="12"/>
      <c r="AE138" s="12"/>
      <c r="AR138" s="241" t="s">
        <v>191</v>
      </c>
      <c r="AT138" s="242" t="s">
        <v>76</v>
      </c>
      <c r="AU138" s="242" t="s">
        <v>21</v>
      </c>
      <c r="AY138" s="241" t="s">
        <v>149</v>
      </c>
      <c r="BK138" s="243">
        <f>SUM(BK139:BK146)</f>
        <v>0</v>
      </c>
    </row>
    <row r="139" s="2" customFormat="1" ht="16.5" customHeight="1">
      <c r="A139" s="39"/>
      <c r="B139" s="40"/>
      <c r="C139" s="246" t="s">
        <v>156</v>
      </c>
      <c r="D139" s="246" t="s">
        <v>151</v>
      </c>
      <c r="E139" s="247" t="s">
        <v>729</v>
      </c>
      <c r="F139" s="248" t="s">
        <v>730</v>
      </c>
      <c r="G139" s="249" t="s">
        <v>714</v>
      </c>
      <c r="H139" s="250">
        <v>2</v>
      </c>
      <c r="I139" s="251"/>
      <c r="J139" s="252">
        <f>ROUND(I139*H139,2)</f>
        <v>0</v>
      </c>
      <c r="K139" s="248" t="s">
        <v>155</v>
      </c>
      <c r="L139" s="45"/>
      <c r="M139" s="253" t="s">
        <v>1</v>
      </c>
      <c r="N139" s="254" t="s">
        <v>42</v>
      </c>
      <c r="O139" s="92"/>
      <c r="P139" s="255">
        <f>O139*H139</f>
        <v>0</v>
      </c>
      <c r="Q139" s="255">
        <v>0</v>
      </c>
      <c r="R139" s="255">
        <f>Q139*H139</f>
        <v>0</v>
      </c>
      <c r="S139" s="255">
        <v>0</v>
      </c>
      <c r="T139" s="256">
        <f>S139*H139</f>
        <v>0</v>
      </c>
      <c r="U139" s="39"/>
      <c r="V139" s="39"/>
      <c r="W139" s="39"/>
      <c r="X139" s="39"/>
      <c r="Y139" s="39"/>
      <c r="Z139" s="39"/>
      <c r="AA139" s="39"/>
      <c r="AB139" s="39"/>
      <c r="AC139" s="39"/>
      <c r="AD139" s="39"/>
      <c r="AE139" s="39"/>
      <c r="AR139" s="257" t="s">
        <v>715</v>
      </c>
      <c r="AT139" s="257" t="s">
        <v>151</v>
      </c>
      <c r="AU139" s="257" t="s">
        <v>85</v>
      </c>
      <c r="AY139" s="18" t="s">
        <v>149</v>
      </c>
      <c r="BE139" s="258">
        <f>IF(N139="základní",J139,0)</f>
        <v>0</v>
      </c>
      <c r="BF139" s="258">
        <f>IF(N139="snížená",J139,0)</f>
        <v>0</v>
      </c>
      <c r="BG139" s="258">
        <f>IF(N139="zákl. přenesená",J139,0)</f>
        <v>0</v>
      </c>
      <c r="BH139" s="258">
        <f>IF(N139="sníž. přenesená",J139,0)</f>
        <v>0</v>
      </c>
      <c r="BI139" s="258">
        <f>IF(N139="nulová",J139,0)</f>
        <v>0</v>
      </c>
      <c r="BJ139" s="18" t="s">
        <v>21</v>
      </c>
      <c r="BK139" s="258">
        <f>ROUND(I139*H139,2)</f>
        <v>0</v>
      </c>
      <c r="BL139" s="18" t="s">
        <v>715</v>
      </c>
      <c r="BM139" s="257" t="s">
        <v>731</v>
      </c>
    </row>
    <row r="140" s="2" customFormat="1">
      <c r="A140" s="39"/>
      <c r="B140" s="40"/>
      <c r="C140" s="41"/>
      <c r="D140" s="259" t="s">
        <v>158</v>
      </c>
      <c r="E140" s="41"/>
      <c r="F140" s="260" t="s">
        <v>730</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158</v>
      </c>
      <c r="AU140" s="18" t="s">
        <v>85</v>
      </c>
    </row>
    <row r="141" s="2" customFormat="1">
      <c r="A141" s="39"/>
      <c r="B141" s="40"/>
      <c r="C141" s="41"/>
      <c r="D141" s="259" t="s">
        <v>180</v>
      </c>
      <c r="E141" s="41"/>
      <c r="F141" s="263" t="s">
        <v>732</v>
      </c>
      <c r="G141" s="41"/>
      <c r="H141" s="41"/>
      <c r="I141" s="157"/>
      <c r="J141" s="41"/>
      <c r="K141" s="41"/>
      <c r="L141" s="45"/>
      <c r="M141" s="261"/>
      <c r="N141" s="262"/>
      <c r="O141" s="92"/>
      <c r="P141" s="92"/>
      <c r="Q141" s="92"/>
      <c r="R141" s="92"/>
      <c r="S141" s="92"/>
      <c r="T141" s="93"/>
      <c r="U141" s="39"/>
      <c r="V141" s="39"/>
      <c r="W141" s="39"/>
      <c r="X141" s="39"/>
      <c r="Y141" s="39"/>
      <c r="Z141" s="39"/>
      <c r="AA141" s="39"/>
      <c r="AB141" s="39"/>
      <c r="AC141" s="39"/>
      <c r="AD141" s="39"/>
      <c r="AE141" s="39"/>
      <c r="AT141" s="18" t="s">
        <v>180</v>
      </c>
      <c r="AU141" s="18" t="s">
        <v>85</v>
      </c>
    </row>
    <row r="142" s="13" customFormat="1">
      <c r="A142" s="13"/>
      <c r="B142" s="264"/>
      <c r="C142" s="265"/>
      <c r="D142" s="259" t="s">
        <v>162</v>
      </c>
      <c r="E142" s="266" t="s">
        <v>1</v>
      </c>
      <c r="F142" s="267" t="s">
        <v>733</v>
      </c>
      <c r="G142" s="265"/>
      <c r="H142" s="266" t="s">
        <v>1</v>
      </c>
      <c r="I142" s="268"/>
      <c r="J142" s="265"/>
      <c r="K142" s="265"/>
      <c r="L142" s="269"/>
      <c r="M142" s="270"/>
      <c r="N142" s="271"/>
      <c r="O142" s="271"/>
      <c r="P142" s="271"/>
      <c r="Q142" s="271"/>
      <c r="R142" s="271"/>
      <c r="S142" s="271"/>
      <c r="T142" s="272"/>
      <c r="U142" s="13"/>
      <c r="V142" s="13"/>
      <c r="W142" s="13"/>
      <c r="X142" s="13"/>
      <c r="Y142" s="13"/>
      <c r="Z142" s="13"/>
      <c r="AA142" s="13"/>
      <c r="AB142" s="13"/>
      <c r="AC142" s="13"/>
      <c r="AD142" s="13"/>
      <c r="AE142" s="13"/>
      <c r="AT142" s="273" t="s">
        <v>162</v>
      </c>
      <c r="AU142" s="273" t="s">
        <v>85</v>
      </c>
      <c r="AV142" s="13" t="s">
        <v>21</v>
      </c>
      <c r="AW142" s="13" t="s">
        <v>34</v>
      </c>
      <c r="AX142" s="13" t="s">
        <v>77</v>
      </c>
      <c r="AY142" s="273" t="s">
        <v>149</v>
      </c>
    </row>
    <row r="143" s="14" customFormat="1">
      <c r="A143" s="14"/>
      <c r="B143" s="274"/>
      <c r="C143" s="275"/>
      <c r="D143" s="259" t="s">
        <v>162</v>
      </c>
      <c r="E143" s="276" t="s">
        <v>1</v>
      </c>
      <c r="F143" s="277" t="s">
        <v>21</v>
      </c>
      <c r="G143" s="275"/>
      <c r="H143" s="278">
        <v>1</v>
      </c>
      <c r="I143" s="279"/>
      <c r="J143" s="275"/>
      <c r="K143" s="275"/>
      <c r="L143" s="280"/>
      <c r="M143" s="281"/>
      <c r="N143" s="282"/>
      <c r="O143" s="282"/>
      <c r="P143" s="282"/>
      <c r="Q143" s="282"/>
      <c r="R143" s="282"/>
      <c r="S143" s="282"/>
      <c r="T143" s="283"/>
      <c r="U143" s="14"/>
      <c r="V143" s="14"/>
      <c r="W143" s="14"/>
      <c r="X143" s="14"/>
      <c r="Y143" s="14"/>
      <c r="Z143" s="14"/>
      <c r="AA143" s="14"/>
      <c r="AB143" s="14"/>
      <c r="AC143" s="14"/>
      <c r="AD143" s="14"/>
      <c r="AE143" s="14"/>
      <c r="AT143" s="284" t="s">
        <v>162</v>
      </c>
      <c r="AU143" s="284" t="s">
        <v>85</v>
      </c>
      <c r="AV143" s="14" t="s">
        <v>85</v>
      </c>
      <c r="AW143" s="14" t="s">
        <v>34</v>
      </c>
      <c r="AX143" s="14" t="s">
        <v>77</v>
      </c>
      <c r="AY143" s="284" t="s">
        <v>149</v>
      </c>
    </row>
    <row r="144" s="13" customFormat="1">
      <c r="A144" s="13"/>
      <c r="B144" s="264"/>
      <c r="C144" s="265"/>
      <c r="D144" s="259" t="s">
        <v>162</v>
      </c>
      <c r="E144" s="266" t="s">
        <v>1</v>
      </c>
      <c r="F144" s="267" t="s">
        <v>734</v>
      </c>
      <c r="G144" s="265"/>
      <c r="H144" s="266" t="s">
        <v>1</v>
      </c>
      <c r="I144" s="268"/>
      <c r="J144" s="265"/>
      <c r="K144" s="265"/>
      <c r="L144" s="269"/>
      <c r="M144" s="270"/>
      <c r="N144" s="271"/>
      <c r="O144" s="271"/>
      <c r="P144" s="271"/>
      <c r="Q144" s="271"/>
      <c r="R144" s="271"/>
      <c r="S144" s="271"/>
      <c r="T144" s="272"/>
      <c r="U144" s="13"/>
      <c r="V144" s="13"/>
      <c r="W144" s="13"/>
      <c r="X144" s="13"/>
      <c r="Y144" s="13"/>
      <c r="Z144" s="13"/>
      <c r="AA144" s="13"/>
      <c r="AB144" s="13"/>
      <c r="AC144" s="13"/>
      <c r="AD144" s="13"/>
      <c r="AE144" s="13"/>
      <c r="AT144" s="273" t="s">
        <v>162</v>
      </c>
      <c r="AU144" s="273" t="s">
        <v>85</v>
      </c>
      <c r="AV144" s="13" t="s">
        <v>21</v>
      </c>
      <c r="AW144" s="13" t="s">
        <v>34</v>
      </c>
      <c r="AX144" s="13" t="s">
        <v>77</v>
      </c>
      <c r="AY144" s="273" t="s">
        <v>149</v>
      </c>
    </row>
    <row r="145" s="14" customFormat="1">
      <c r="A145" s="14"/>
      <c r="B145" s="274"/>
      <c r="C145" s="275"/>
      <c r="D145" s="259" t="s">
        <v>162</v>
      </c>
      <c r="E145" s="276" t="s">
        <v>1</v>
      </c>
      <c r="F145" s="277" t="s">
        <v>21</v>
      </c>
      <c r="G145" s="275"/>
      <c r="H145" s="278">
        <v>1</v>
      </c>
      <c r="I145" s="279"/>
      <c r="J145" s="275"/>
      <c r="K145" s="275"/>
      <c r="L145" s="280"/>
      <c r="M145" s="281"/>
      <c r="N145" s="282"/>
      <c r="O145" s="282"/>
      <c r="P145" s="282"/>
      <c r="Q145" s="282"/>
      <c r="R145" s="282"/>
      <c r="S145" s="282"/>
      <c r="T145" s="283"/>
      <c r="U145" s="14"/>
      <c r="V145" s="14"/>
      <c r="W145" s="14"/>
      <c r="X145" s="14"/>
      <c r="Y145" s="14"/>
      <c r="Z145" s="14"/>
      <c r="AA145" s="14"/>
      <c r="AB145" s="14"/>
      <c r="AC145" s="14"/>
      <c r="AD145" s="14"/>
      <c r="AE145" s="14"/>
      <c r="AT145" s="284" t="s">
        <v>162</v>
      </c>
      <c r="AU145" s="284" t="s">
        <v>85</v>
      </c>
      <c r="AV145" s="14" t="s">
        <v>85</v>
      </c>
      <c r="AW145" s="14" t="s">
        <v>34</v>
      </c>
      <c r="AX145" s="14" t="s">
        <v>77</v>
      </c>
      <c r="AY145" s="284" t="s">
        <v>149</v>
      </c>
    </row>
    <row r="146" s="15" customFormat="1">
      <c r="A146" s="15"/>
      <c r="B146" s="285"/>
      <c r="C146" s="286"/>
      <c r="D146" s="259" t="s">
        <v>162</v>
      </c>
      <c r="E146" s="287" t="s">
        <v>1</v>
      </c>
      <c r="F146" s="288" t="s">
        <v>166</v>
      </c>
      <c r="G146" s="286"/>
      <c r="H146" s="289">
        <v>2</v>
      </c>
      <c r="I146" s="290"/>
      <c r="J146" s="286"/>
      <c r="K146" s="286"/>
      <c r="L146" s="291"/>
      <c r="M146" s="292"/>
      <c r="N146" s="293"/>
      <c r="O146" s="293"/>
      <c r="P146" s="293"/>
      <c r="Q146" s="293"/>
      <c r="R146" s="293"/>
      <c r="S146" s="293"/>
      <c r="T146" s="294"/>
      <c r="U146" s="15"/>
      <c r="V146" s="15"/>
      <c r="W146" s="15"/>
      <c r="X146" s="15"/>
      <c r="Y146" s="15"/>
      <c r="Z146" s="15"/>
      <c r="AA146" s="15"/>
      <c r="AB146" s="15"/>
      <c r="AC146" s="15"/>
      <c r="AD146" s="15"/>
      <c r="AE146" s="15"/>
      <c r="AT146" s="295" t="s">
        <v>162</v>
      </c>
      <c r="AU146" s="295" t="s">
        <v>85</v>
      </c>
      <c r="AV146" s="15" t="s">
        <v>156</v>
      </c>
      <c r="AW146" s="15" t="s">
        <v>34</v>
      </c>
      <c r="AX146" s="15" t="s">
        <v>21</v>
      </c>
      <c r="AY146" s="295" t="s">
        <v>149</v>
      </c>
    </row>
    <row r="147" s="12" customFormat="1" ht="22.8" customHeight="1">
      <c r="A147" s="12"/>
      <c r="B147" s="230"/>
      <c r="C147" s="231"/>
      <c r="D147" s="232" t="s">
        <v>76</v>
      </c>
      <c r="E147" s="244" t="s">
        <v>735</v>
      </c>
      <c r="F147" s="244" t="s">
        <v>736</v>
      </c>
      <c r="G147" s="231"/>
      <c r="H147" s="231"/>
      <c r="I147" s="234"/>
      <c r="J147" s="245">
        <f>BK147</f>
        <v>0</v>
      </c>
      <c r="K147" s="231"/>
      <c r="L147" s="236"/>
      <c r="M147" s="237"/>
      <c r="N147" s="238"/>
      <c r="O147" s="238"/>
      <c r="P147" s="239">
        <f>SUM(P148:P150)</f>
        <v>0</v>
      </c>
      <c r="Q147" s="238"/>
      <c r="R147" s="239">
        <f>SUM(R148:R150)</f>
        <v>0</v>
      </c>
      <c r="S147" s="238"/>
      <c r="T147" s="240">
        <f>SUM(T148:T150)</f>
        <v>0</v>
      </c>
      <c r="U147" s="12"/>
      <c r="V147" s="12"/>
      <c r="W147" s="12"/>
      <c r="X147" s="12"/>
      <c r="Y147" s="12"/>
      <c r="Z147" s="12"/>
      <c r="AA147" s="12"/>
      <c r="AB147" s="12"/>
      <c r="AC147" s="12"/>
      <c r="AD147" s="12"/>
      <c r="AE147" s="12"/>
      <c r="AR147" s="241" t="s">
        <v>191</v>
      </c>
      <c r="AT147" s="242" t="s">
        <v>76</v>
      </c>
      <c r="AU147" s="242" t="s">
        <v>21</v>
      </c>
      <c r="AY147" s="241" t="s">
        <v>149</v>
      </c>
      <c r="BK147" s="243">
        <f>SUM(BK148:BK150)</f>
        <v>0</v>
      </c>
    </row>
    <row r="148" s="2" customFormat="1" ht="16.5" customHeight="1">
      <c r="A148" s="39"/>
      <c r="B148" s="40"/>
      <c r="C148" s="246" t="s">
        <v>191</v>
      </c>
      <c r="D148" s="246" t="s">
        <v>151</v>
      </c>
      <c r="E148" s="247" t="s">
        <v>737</v>
      </c>
      <c r="F148" s="248" t="s">
        <v>736</v>
      </c>
      <c r="G148" s="249" t="s">
        <v>714</v>
      </c>
      <c r="H148" s="250">
        <v>1</v>
      </c>
      <c r="I148" s="251"/>
      <c r="J148" s="252">
        <f>ROUND(I148*H148,2)</f>
        <v>0</v>
      </c>
      <c r="K148" s="248" t="s">
        <v>155</v>
      </c>
      <c r="L148" s="45"/>
      <c r="M148" s="253" t="s">
        <v>1</v>
      </c>
      <c r="N148" s="254" t="s">
        <v>42</v>
      </c>
      <c r="O148" s="92"/>
      <c r="P148" s="255">
        <f>O148*H148</f>
        <v>0</v>
      </c>
      <c r="Q148" s="255">
        <v>0</v>
      </c>
      <c r="R148" s="255">
        <f>Q148*H148</f>
        <v>0</v>
      </c>
      <c r="S148" s="255">
        <v>0</v>
      </c>
      <c r="T148" s="256">
        <f>S148*H148</f>
        <v>0</v>
      </c>
      <c r="U148" s="39"/>
      <c r="V148" s="39"/>
      <c r="W148" s="39"/>
      <c r="X148" s="39"/>
      <c r="Y148" s="39"/>
      <c r="Z148" s="39"/>
      <c r="AA148" s="39"/>
      <c r="AB148" s="39"/>
      <c r="AC148" s="39"/>
      <c r="AD148" s="39"/>
      <c r="AE148" s="39"/>
      <c r="AR148" s="257" t="s">
        <v>715</v>
      </c>
      <c r="AT148" s="257" t="s">
        <v>151</v>
      </c>
      <c r="AU148" s="257" t="s">
        <v>85</v>
      </c>
      <c r="AY148" s="18" t="s">
        <v>149</v>
      </c>
      <c r="BE148" s="258">
        <f>IF(N148="základní",J148,0)</f>
        <v>0</v>
      </c>
      <c r="BF148" s="258">
        <f>IF(N148="snížená",J148,0)</f>
        <v>0</v>
      </c>
      <c r="BG148" s="258">
        <f>IF(N148="zákl. přenesená",J148,0)</f>
        <v>0</v>
      </c>
      <c r="BH148" s="258">
        <f>IF(N148="sníž. přenesená",J148,0)</f>
        <v>0</v>
      </c>
      <c r="BI148" s="258">
        <f>IF(N148="nulová",J148,0)</f>
        <v>0</v>
      </c>
      <c r="BJ148" s="18" t="s">
        <v>21</v>
      </c>
      <c r="BK148" s="258">
        <f>ROUND(I148*H148,2)</f>
        <v>0</v>
      </c>
      <c r="BL148" s="18" t="s">
        <v>715</v>
      </c>
      <c r="BM148" s="257" t="s">
        <v>738</v>
      </c>
    </row>
    <row r="149" s="2" customFormat="1">
      <c r="A149" s="39"/>
      <c r="B149" s="40"/>
      <c r="C149" s="41"/>
      <c r="D149" s="259" t="s">
        <v>158</v>
      </c>
      <c r="E149" s="41"/>
      <c r="F149" s="260" t="s">
        <v>736</v>
      </c>
      <c r="G149" s="41"/>
      <c r="H149" s="41"/>
      <c r="I149" s="157"/>
      <c r="J149" s="41"/>
      <c r="K149" s="41"/>
      <c r="L149" s="45"/>
      <c r="M149" s="261"/>
      <c r="N149" s="262"/>
      <c r="O149" s="92"/>
      <c r="P149" s="92"/>
      <c r="Q149" s="92"/>
      <c r="R149" s="92"/>
      <c r="S149" s="92"/>
      <c r="T149" s="93"/>
      <c r="U149" s="39"/>
      <c r="V149" s="39"/>
      <c r="W149" s="39"/>
      <c r="X149" s="39"/>
      <c r="Y149" s="39"/>
      <c r="Z149" s="39"/>
      <c r="AA149" s="39"/>
      <c r="AB149" s="39"/>
      <c r="AC149" s="39"/>
      <c r="AD149" s="39"/>
      <c r="AE149" s="39"/>
      <c r="AT149" s="18" t="s">
        <v>158</v>
      </c>
      <c r="AU149" s="18" t="s">
        <v>85</v>
      </c>
    </row>
    <row r="150" s="2" customFormat="1">
      <c r="A150" s="39"/>
      <c r="B150" s="40"/>
      <c r="C150" s="41"/>
      <c r="D150" s="259" t="s">
        <v>180</v>
      </c>
      <c r="E150" s="41"/>
      <c r="F150" s="263" t="s">
        <v>552</v>
      </c>
      <c r="G150" s="41"/>
      <c r="H150" s="41"/>
      <c r="I150" s="157"/>
      <c r="J150" s="41"/>
      <c r="K150" s="41"/>
      <c r="L150" s="45"/>
      <c r="M150" s="317"/>
      <c r="N150" s="318"/>
      <c r="O150" s="319"/>
      <c r="P150" s="319"/>
      <c r="Q150" s="319"/>
      <c r="R150" s="319"/>
      <c r="S150" s="319"/>
      <c r="T150" s="320"/>
      <c r="U150" s="39"/>
      <c r="V150" s="39"/>
      <c r="W150" s="39"/>
      <c r="X150" s="39"/>
      <c r="Y150" s="39"/>
      <c r="Z150" s="39"/>
      <c r="AA150" s="39"/>
      <c r="AB150" s="39"/>
      <c r="AC150" s="39"/>
      <c r="AD150" s="39"/>
      <c r="AE150" s="39"/>
      <c r="AT150" s="18" t="s">
        <v>180</v>
      </c>
      <c r="AU150" s="18" t="s">
        <v>85</v>
      </c>
    </row>
    <row r="151" s="2" customFormat="1" ht="6.96" customHeight="1">
      <c r="A151" s="39"/>
      <c r="B151" s="67"/>
      <c r="C151" s="68"/>
      <c r="D151" s="68"/>
      <c r="E151" s="68"/>
      <c r="F151" s="68"/>
      <c r="G151" s="68"/>
      <c r="H151" s="68"/>
      <c r="I151" s="194"/>
      <c r="J151" s="68"/>
      <c r="K151" s="68"/>
      <c r="L151" s="45"/>
      <c r="M151" s="39"/>
      <c r="O151" s="39"/>
      <c r="P151" s="39"/>
      <c r="Q151" s="39"/>
      <c r="R151" s="39"/>
      <c r="S151" s="39"/>
      <c r="T151" s="39"/>
      <c r="U151" s="39"/>
      <c r="V151" s="39"/>
      <c r="W151" s="39"/>
      <c r="X151" s="39"/>
      <c r="Y151" s="39"/>
      <c r="Z151" s="39"/>
      <c r="AA151" s="39"/>
      <c r="AB151" s="39"/>
      <c r="AC151" s="39"/>
      <c r="AD151" s="39"/>
      <c r="AE151" s="39"/>
    </row>
  </sheetData>
  <sheetProtection sheet="1" autoFilter="0" formatColumns="0" formatRows="0" objects="1" scenarios="1" spinCount="100000" saltValue="KGf66nWApBCw1OcZzxUnqIq5mN7bTB053bGPznzt/5M/e+KK020HBKFdruYJsQ452DP0mGl3NbJY/Bvx1HnNlQ==" hashValue="MzfgjkXTe2tCKXbhoPy8u/birABtq6RKkrm1BMIyIycPOCKmEI/06q64A793DpEvmqH/cx282ogsaKjvbe8ImA==" algorithmName="SHA-512" password="CC35"/>
  <autoFilter ref="C124:K150"/>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102</v>
      </c>
    </row>
    <row r="3" s="1" customFormat="1" ht="6.96" customHeight="1">
      <c r="B3" s="149"/>
      <c r="C3" s="150"/>
      <c r="D3" s="150"/>
      <c r="E3" s="150"/>
      <c r="F3" s="150"/>
      <c r="G3" s="150"/>
      <c r="H3" s="150"/>
      <c r="I3" s="151"/>
      <c r="J3" s="150"/>
      <c r="K3" s="150"/>
      <c r="L3" s="21"/>
      <c r="AT3" s="18" t="s">
        <v>85</v>
      </c>
    </row>
    <row r="4" s="1" customFormat="1" ht="24.96" customHeight="1">
      <c r="B4" s="21"/>
      <c r="D4" s="152" t="s">
        <v>112</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propustků úseku Oldřichov u Duchcova - Louka u Litvínova</v>
      </c>
      <c r="F7" s="154"/>
      <c r="G7" s="154"/>
      <c r="H7" s="154"/>
      <c r="I7" s="148"/>
      <c r="L7" s="21"/>
    </row>
    <row r="8">
      <c r="B8" s="21"/>
      <c r="D8" s="154" t="s">
        <v>113</v>
      </c>
      <c r="L8" s="21"/>
    </row>
    <row r="9" s="1" customFormat="1" ht="16.5" customHeight="1">
      <c r="B9" s="21"/>
      <c r="E9" s="155" t="s">
        <v>739</v>
      </c>
      <c r="F9" s="1"/>
      <c r="G9" s="1"/>
      <c r="H9" s="1"/>
      <c r="I9" s="148"/>
      <c r="L9" s="21"/>
    </row>
    <row r="10" s="1" customFormat="1" ht="12" customHeight="1">
      <c r="B10" s="21"/>
      <c r="D10" s="154" t="s">
        <v>115</v>
      </c>
      <c r="I10" s="148"/>
      <c r="L10" s="21"/>
    </row>
    <row r="11" s="2" customFormat="1" ht="16.5" customHeight="1">
      <c r="A11" s="39"/>
      <c r="B11" s="45"/>
      <c r="C11" s="39"/>
      <c r="D11" s="39"/>
      <c r="E11" s="156" t="s">
        <v>116</v>
      </c>
      <c r="F11" s="39"/>
      <c r="G11" s="39"/>
      <c r="H11" s="39"/>
      <c r="I11" s="157"/>
      <c r="J11" s="39"/>
      <c r="K11" s="39"/>
      <c r="L11" s="64"/>
      <c r="S11" s="39"/>
      <c r="T11" s="39"/>
      <c r="U11" s="39"/>
      <c r="V11" s="39"/>
      <c r="W11" s="39"/>
      <c r="X11" s="39"/>
      <c r="Y11" s="39"/>
      <c r="Z11" s="39"/>
      <c r="AA11" s="39"/>
      <c r="AB11" s="39"/>
      <c r="AC11" s="39"/>
      <c r="AD11" s="39"/>
      <c r="AE11" s="39"/>
    </row>
    <row r="12" s="2" customFormat="1" ht="12" customHeight="1">
      <c r="A12" s="39"/>
      <c r="B12" s="45"/>
      <c r="C12" s="39"/>
      <c r="D12" s="154" t="s">
        <v>117</v>
      </c>
      <c r="E12" s="39"/>
      <c r="F12" s="39"/>
      <c r="G12" s="39"/>
      <c r="H12" s="39"/>
      <c r="I12" s="157"/>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8" t="s">
        <v>740</v>
      </c>
      <c r="F13" s="39"/>
      <c r="G13" s="39"/>
      <c r="H13" s="39"/>
      <c r="I13" s="157"/>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157"/>
      <c r="J14" s="39"/>
      <c r="K14" s="39"/>
      <c r="L14" s="64"/>
      <c r="S14" s="39"/>
      <c r="T14" s="39"/>
      <c r="U14" s="39"/>
      <c r="V14" s="39"/>
      <c r="W14" s="39"/>
      <c r="X14" s="39"/>
      <c r="Y14" s="39"/>
      <c r="Z14" s="39"/>
      <c r="AA14" s="39"/>
      <c r="AB14" s="39"/>
      <c r="AC14" s="39"/>
      <c r="AD14" s="39"/>
      <c r="AE14" s="39"/>
    </row>
    <row r="15" s="2" customFormat="1" ht="12" customHeight="1">
      <c r="A15" s="39"/>
      <c r="B15" s="45"/>
      <c r="C15" s="39"/>
      <c r="D15" s="154" t="s">
        <v>19</v>
      </c>
      <c r="E15" s="39"/>
      <c r="F15" s="142" t="s">
        <v>1</v>
      </c>
      <c r="G15" s="39"/>
      <c r="H15" s="39"/>
      <c r="I15" s="159"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4" t="s">
        <v>22</v>
      </c>
      <c r="E16" s="39"/>
      <c r="F16" s="142" t="s">
        <v>23</v>
      </c>
      <c r="G16" s="39"/>
      <c r="H16" s="39"/>
      <c r="I16" s="159" t="s">
        <v>24</v>
      </c>
      <c r="J16" s="160" t="str">
        <f>'Rekapitulace zakázky'!AN8</f>
        <v>8. 1. 2020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157"/>
      <c r="J17" s="39"/>
      <c r="K17" s="39"/>
      <c r="L17" s="64"/>
      <c r="S17" s="39"/>
      <c r="T17" s="39"/>
      <c r="U17" s="39"/>
      <c r="V17" s="39"/>
      <c r="W17" s="39"/>
      <c r="X17" s="39"/>
      <c r="Y17" s="39"/>
      <c r="Z17" s="39"/>
      <c r="AA17" s="39"/>
      <c r="AB17" s="39"/>
      <c r="AC17" s="39"/>
      <c r="AD17" s="39"/>
      <c r="AE17" s="39"/>
    </row>
    <row r="18" s="2" customFormat="1" ht="12" customHeight="1">
      <c r="A18" s="39"/>
      <c r="B18" s="45"/>
      <c r="C18" s="39"/>
      <c r="D18" s="154" t="s">
        <v>28</v>
      </c>
      <c r="E18" s="39"/>
      <c r="F18" s="39"/>
      <c r="G18" s="39"/>
      <c r="H18" s="39"/>
      <c r="I18" s="159" t="s">
        <v>29</v>
      </c>
      <c r="J18" s="142" t="s">
        <v>1</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
        <v>23</v>
      </c>
      <c r="F19" s="39"/>
      <c r="G19" s="39"/>
      <c r="H19" s="39"/>
      <c r="I19" s="159" t="s">
        <v>30</v>
      </c>
      <c r="J19" s="142" t="s">
        <v>1</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157"/>
      <c r="J20" s="39"/>
      <c r="K20" s="39"/>
      <c r="L20" s="64"/>
      <c r="S20" s="39"/>
      <c r="T20" s="39"/>
      <c r="U20" s="39"/>
      <c r="V20" s="39"/>
      <c r="W20" s="39"/>
      <c r="X20" s="39"/>
      <c r="Y20" s="39"/>
      <c r="Z20" s="39"/>
      <c r="AA20" s="39"/>
      <c r="AB20" s="39"/>
      <c r="AC20" s="39"/>
      <c r="AD20" s="39"/>
      <c r="AE20" s="39"/>
    </row>
    <row r="21" s="2" customFormat="1" ht="12" customHeight="1">
      <c r="A21" s="39"/>
      <c r="B21" s="45"/>
      <c r="C21" s="39"/>
      <c r="D21" s="154" t="s">
        <v>31</v>
      </c>
      <c r="E21" s="39"/>
      <c r="F21" s="39"/>
      <c r="G21" s="39"/>
      <c r="H21" s="39"/>
      <c r="I21" s="159"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9"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157"/>
      <c r="J23" s="39"/>
      <c r="K23" s="39"/>
      <c r="L23" s="64"/>
      <c r="S23" s="39"/>
      <c r="T23" s="39"/>
      <c r="U23" s="39"/>
      <c r="V23" s="39"/>
      <c r="W23" s="39"/>
      <c r="X23" s="39"/>
      <c r="Y23" s="39"/>
      <c r="Z23" s="39"/>
      <c r="AA23" s="39"/>
      <c r="AB23" s="39"/>
      <c r="AC23" s="39"/>
      <c r="AD23" s="39"/>
      <c r="AE23" s="39"/>
    </row>
    <row r="24" s="2" customFormat="1" ht="12" customHeight="1">
      <c r="A24" s="39"/>
      <c r="B24" s="45"/>
      <c r="C24" s="39"/>
      <c r="D24" s="154" t="s">
        <v>33</v>
      </c>
      <c r="E24" s="39"/>
      <c r="F24" s="39"/>
      <c r="G24" s="39"/>
      <c r="H24" s="39"/>
      <c r="I24" s="159" t="s">
        <v>29</v>
      </c>
      <c r="J24" s="142" t="s">
        <v>1</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
        <v>23</v>
      </c>
      <c r="F25" s="39"/>
      <c r="G25" s="39"/>
      <c r="H25" s="39"/>
      <c r="I25" s="159" t="s">
        <v>30</v>
      </c>
      <c r="J25" s="142" t="s">
        <v>1</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157"/>
      <c r="J26" s="39"/>
      <c r="K26" s="39"/>
      <c r="L26" s="64"/>
      <c r="S26" s="39"/>
      <c r="T26" s="39"/>
      <c r="U26" s="39"/>
      <c r="V26" s="39"/>
      <c r="W26" s="39"/>
      <c r="X26" s="39"/>
      <c r="Y26" s="39"/>
      <c r="Z26" s="39"/>
      <c r="AA26" s="39"/>
      <c r="AB26" s="39"/>
      <c r="AC26" s="39"/>
      <c r="AD26" s="39"/>
      <c r="AE26" s="39"/>
    </row>
    <row r="27" s="2" customFormat="1" ht="12" customHeight="1">
      <c r="A27" s="39"/>
      <c r="B27" s="45"/>
      <c r="C27" s="39"/>
      <c r="D27" s="154" t="s">
        <v>35</v>
      </c>
      <c r="E27" s="39"/>
      <c r="F27" s="39"/>
      <c r="G27" s="39"/>
      <c r="H27" s="39"/>
      <c r="I27" s="159" t="s">
        <v>29</v>
      </c>
      <c r="J27" s="142" t="s">
        <v>1</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
        <v>23</v>
      </c>
      <c r="F28" s="39"/>
      <c r="G28" s="39"/>
      <c r="H28" s="39"/>
      <c r="I28" s="159" t="s">
        <v>30</v>
      </c>
      <c r="J28" s="142" t="s">
        <v>1</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157"/>
      <c r="J29" s="39"/>
      <c r="K29" s="39"/>
      <c r="L29" s="64"/>
      <c r="S29" s="39"/>
      <c r="T29" s="39"/>
      <c r="U29" s="39"/>
      <c r="V29" s="39"/>
      <c r="W29" s="39"/>
      <c r="X29" s="39"/>
      <c r="Y29" s="39"/>
      <c r="Z29" s="39"/>
      <c r="AA29" s="39"/>
      <c r="AB29" s="39"/>
      <c r="AC29" s="39"/>
      <c r="AD29" s="39"/>
      <c r="AE29" s="39"/>
    </row>
    <row r="30" s="2" customFormat="1" ht="12" customHeight="1">
      <c r="A30" s="39"/>
      <c r="B30" s="45"/>
      <c r="C30" s="39"/>
      <c r="D30" s="154" t="s">
        <v>36</v>
      </c>
      <c r="E30" s="39"/>
      <c r="F30" s="39"/>
      <c r="G30" s="39"/>
      <c r="H30" s="39"/>
      <c r="I30" s="157"/>
      <c r="J30" s="39"/>
      <c r="K30" s="39"/>
      <c r="L30" s="64"/>
      <c r="S30" s="39"/>
      <c r="T30" s="39"/>
      <c r="U30" s="39"/>
      <c r="V30" s="39"/>
      <c r="W30" s="39"/>
      <c r="X30" s="39"/>
      <c r="Y30" s="39"/>
      <c r="Z30" s="39"/>
      <c r="AA30" s="39"/>
      <c r="AB30" s="39"/>
      <c r="AC30" s="39"/>
      <c r="AD30" s="39"/>
      <c r="AE30" s="39"/>
    </row>
    <row r="31" s="8" customFormat="1" ht="16.5" customHeight="1">
      <c r="A31" s="161"/>
      <c r="B31" s="162"/>
      <c r="C31" s="161"/>
      <c r="D31" s="161"/>
      <c r="E31" s="163" t="s">
        <v>1</v>
      </c>
      <c r="F31" s="163"/>
      <c r="G31" s="163"/>
      <c r="H31" s="163"/>
      <c r="I31" s="164"/>
      <c r="J31" s="161"/>
      <c r="K31" s="161"/>
      <c r="L31" s="165"/>
      <c r="S31" s="161"/>
      <c r="T31" s="161"/>
      <c r="U31" s="161"/>
      <c r="V31" s="161"/>
      <c r="W31" s="161"/>
      <c r="X31" s="161"/>
      <c r="Y31" s="161"/>
      <c r="Z31" s="161"/>
      <c r="AA31" s="161"/>
      <c r="AB31" s="161"/>
      <c r="AC31" s="161"/>
      <c r="AD31" s="161"/>
      <c r="AE31" s="161"/>
    </row>
    <row r="32" s="2" customFormat="1" ht="6.96" customHeight="1">
      <c r="A32" s="39"/>
      <c r="B32" s="45"/>
      <c r="C32" s="39"/>
      <c r="D32" s="39"/>
      <c r="E32" s="39"/>
      <c r="F32" s="39"/>
      <c r="G32" s="39"/>
      <c r="H32" s="39"/>
      <c r="I32" s="157"/>
      <c r="J32" s="39"/>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25.44" customHeight="1">
      <c r="A34" s="39"/>
      <c r="B34" s="45"/>
      <c r="C34" s="39"/>
      <c r="D34" s="168" t="s">
        <v>37</v>
      </c>
      <c r="E34" s="39"/>
      <c r="F34" s="39"/>
      <c r="G34" s="39"/>
      <c r="H34" s="39"/>
      <c r="I34" s="157"/>
      <c r="J34" s="169">
        <f>ROUND(J133, 2)</f>
        <v>0</v>
      </c>
      <c r="K34" s="39"/>
      <c r="L34" s="64"/>
      <c r="S34" s="39"/>
      <c r="T34" s="39"/>
      <c r="U34" s="39"/>
      <c r="V34" s="39"/>
      <c r="W34" s="39"/>
      <c r="X34" s="39"/>
      <c r="Y34" s="39"/>
      <c r="Z34" s="39"/>
      <c r="AA34" s="39"/>
      <c r="AB34" s="39"/>
      <c r="AC34" s="39"/>
      <c r="AD34" s="39"/>
      <c r="AE34" s="39"/>
    </row>
    <row r="35" s="2" customFormat="1" ht="6.96" customHeight="1">
      <c r="A35" s="39"/>
      <c r="B35" s="45"/>
      <c r="C35" s="39"/>
      <c r="D35" s="166"/>
      <c r="E35" s="166"/>
      <c r="F35" s="166"/>
      <c r="G35" s="166"/>
      <c r="H35" s="166"/>
      <c r="I35" s="167"/>
      <c r="J35" s="166"/>
      <c r="K35" s="166"/>
      <c r="L35" s="64"/>
      <c r="S35" s="39"/>
      <c r="T35" s="39"/>
      <c r="U35" s="39"/>
      <c r="V35" s="39"/>
      <c r="W35" s="39"/>
      <c r="X35" s="39"/>
      <c r="Y35" s="39"/>
      <c r="Z35" s="39"/>
      <c r="AA35" s="39"/>
      <c r="AB35" s="39"/>
      <c r="AC35" s="39"/>
      <c r="AD35" s="39"/>
      <c r="AE35" s="39"/>
    </row>
    <row r="36" s="2" customFormat="1" ht="14.4" customHeight="1">
      <c r="A36" s="39"/>
      <c r="B36" s="45"/>
      <c r="C36" s="39"/>
      <c r="D36" s="39"/>
      <c r="E36" s="39"/>
      <c r="F36" s="170" t="s">
        <v>39</v>
      </c>
      <c r="G36" s="39"/>
      <c r="H36" s="39"/>
      <c r="I36" s="171" t="s">
        <v>38</v>
      </c>
      <c r="J36" s="170" t="s">
        <v>40</v>
      </c>
      <c r="K36" s="39"/>
      <c r="L36" s="64"/>
      <c r="S36" s="39"/>
      <c r="T36" s="39"/>
      <c r="U36" s="39"/>
      <c r="V36" s="39"/>
      <c r="W36" s="39"/>
      <c r="X36" s="39"/>
      <c r="Y36" s="39"/>
      <c r="Z36" s="39"/>
      <c r="AA36" s="39"/>
      <c r="AB36" s="39"/>
      <c r="AC36" s="39"/>
      <c r="AD36" s="39"/>
      <c r="AE36" s="39"/>
    </row>
    <row r="37" s="2" customFormat="1" ht="14.4" customHeight="1">
      <c r="A37" s="39"/>
      <c r="B37" s="45"/>
      <c r="C37" s="39"/>
      <c r="D37" s="156" t="s">
        <v>41</v>
      </c>
      <c r="E37" s="154" t="s">
        <v>42</v>
      </c>
      <c r="F37" s="172">
        <f>ROUND((SUM(BE133:BE440)),  2)</f>
        <v>0</v>
      </c>
      <c r="G37" s="39"/>
      <c r="H37" s="39"/>
      <c r="I37" s="173">
        <v>0.20999999999999999</v>
      </c>
      <c r="J37" s="172">
        <f>ROUND(((SUM(BE133:BE440))*I37),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4" t="s">
        <v>43</v>
      </c>
      <c r="F38" s="172">
        <f>ROUND((SUM(BF133:BF440)),  2)</f>
        <v>0</v>
      </c>
      <c r="G38" s="39"/>
      <c r="H38" s="39"/>
      <c r="I38" s="173">
        <v>0.14999999999999999</v>
      </c>
      <c r="J38" s="172">
        <f>ROUND(((SUM(BF133:BF440))*I38),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44</v>
      </c>
      <c r="F39" s="172">
        <f>ROUND((SUM(BG133:BG440)),  2)</f>
        <v>0</v>
      </c>
      <c r="G39" s="39"/>
      <c r="H39" s="39"/>
      <c r="I39" s="173">
        <v>0.20999999999999999</v>
      </c>
      <c r="J39" s="172">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4" t="s">
        <v>45</v>
      </c>
      <c r="F40" s="172">
        <f>ROUND((SUM(BH133:BH440)),  2)</f>
        <v>0</v>
      </c>
      <c r="G40" s="39"/>
      <c r="H40" s="39"/>
      <c r="I40" s="173">
        <v>0.14999999999999999</v>
      </c>
      <c r="J40" s="172">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4" t="s">
        <v>46</v>
      </c>
      <c r="F41" s="172">
        <f>ROUND((SUM(BI133:BI440)),  2)</f>
        <v>0</v>
      </c>
      <c r="G41" s="39"/>
      <c r="H41" s="39"/>
      <c r="I41" s="173">
        <v>0</v>
      </c>
      <c r="J41" s="172">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2" customFormat="1" ht="25.44" customHeight="1">
      <c r="A43" s="39"/>
      <c r="B43" s="45"/>
      <c r="C43" s="174"/>
      <c r="D43" s="175" t="s">
        <v>47</v>
      </c>
      <c r="E43" s="176"/>
      <c r="F43" s="176"/>
      <c r="G43" s="177" t="s">
        <v>48</v>
      </c>
      <c r="H43" s="178" t="s">
        <v>49</v>
      </c>
      <c r="I43" s="179"/>
      <c r="J43" s="180">
        <f>SUM(J34:J41)</f>
        <v>0</v>
      </c>
      <c r="K43" s="181"/>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157"/>
      <c r="J44" s="39"/>
      <c r="K44" s="39"/>
      <c r="L44" s="64"/>
      <c r="S44" s="39"/>
      <c r="T44" s="39"/>
      <c r="U44" s="39"/>
      <c r="V44" s="39"/>
      <c r="W44" s="39"/>
      <c r="X44" s="39"/>
      <c r="Y44" s="39"/>
      <c r="Z44" s="39"/>
      <c r="AA44" s="39"/>
      <c r="AB44" s="39"/>
      <c r="AC44" s="39"/>
      <c r="AD44" s="39"/>
      <c r="AE44" s="39"/>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propustků úseku Oldřichov u Duchcova - Louka u Litvínova</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113</v>
      </c>
      <c r="D86" s="23"/>
      <c r="E86" s="23"/>
      <c r="F86" s="23"/>
      <c r="G86" s="23"/>
      <c r="H86" s="23"/>
      <c r="I86" s="148"/>
      <c r="J86" s="23"/>
      <c r="K86" s="23"/>
      <c r="L86" s="21"/>
    </row>
    <row r="87" s="1" customFormat="1" ht="16.5" customHeight="1">
      <c r="B87" s="22"/>
      <c r="C87" s="23"/>
      <c r="D87" s="23"/>
      <c r="E87" s="198" t="s">
        <v>739</v>
      </c>
      <c r="F87" s="23"/>
      <c r="G87" s="23"/>
      <c r="H87" s="23"/>
      <c r="I87" s="148"/>
      <c r="J87" s="23"/>
      <c r="K87" s="23"/>
      <c r="L87" s="21"/>
    </row>
    <row r="88" s="1" customFormat="1" ht="12" customHeight="1">
      <c r="B88" s="22"/>
      <c r="C88" s="33" t="s">
        <v>115</v>
      </c>
      <c r="D88" s="23"/>
      <c r="E88" s="23"/>
      <c r="F88" s="23"/>
      <c r="G88" s="23"/>
      <c r="H88" s="23"/>
      <c r="I88" s="148"/>
      <c r="J88" s="23"/>
      <c r="K88" s="23"/>
      <c r="L88" s="21"/>
    </row>
    <row r="89" s="2" customFormat="1" ht="16.5" customHeight="1">
      <c r="A89" s="39"/>
      <c r="B89" s="40"/>
      <c r="C89" s="41"/>
      <c r="D89" s="41"/>
      <c r="E89" s="199" t="s">
        <v>116</v>
      </c>
      <c r="F89" s="41"/>
      <c r="G89" s="41"/>
      <c r="H89" s="41"/>
      <c r="I89" s="157"/>
      <c r="J89" s="41"/>
      <c r="K89" s="41"/>
      <c r="L89" s="64"/>
      <c r="S89" s="39"/>
      <c r="T89" s="39"/>
      <c r="U89" s="39"/>
      <c r="V89" s="39"/>
      <c r="W89" s="39"/>
      <c r="X89" s="39"/>
      <c r="Y89" s="39"/>
      <c r="Z89" s="39"/>
      <c r="AA89" s="39"/>
      <c r="AB89" s="39"/>
      <c r="AC89" s="39"/>
      <c r="AD89" s="39"/>
      <c r="AE89" s="39"/>
    </row>
    <row r="90" s="2" customFormat="1" ht="12" customHeight="1">
      <c r="A90" s="39"/>
      <c r="B90" s="40"/>
      <c r="C90" s="33" t="s">
        <v>117</v>
      </c>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 xml:space="preserve">001 - km  49,915 - propustek </v>
      </c>
      <c r="F91" s="41"/>
      <c r="G91" s="41"/>
      <c r="H91" s="41"/>
      <c r="I91" s="157"/>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159" t="s">
        <v>24</v>
      </c>
      <c r="J93" s="80" t="str">
        <f>IF(J16="","",J16)</f>
        <v>8. 1. 2020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157"/>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159"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159"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9.28" customHeight="1">
      <c r="A98" s="39"/>
      <c r="B98" s="40"/>
      <c r="C98" s="200" t="s">
        <v>120</v>
      </c>
      <c r="D98" s="201"/>
      <c r="E98" s="201"/>
      <c r="F98" s="201"/>
      <c r="G98" s="201"/>
      <c r="H98" s="201"/>
      <c r="I98" s="202"/>
      <c r="J98" s="203" t="s">
        <v>121</v>
      </c>
      <c r="K98" s="201"/>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157"/>
      <c r="J99" s="41"/>
      <c r="K99" s="41"/>
      <c r="L99" s="64"/>
      <c r="S99" s="39"/>
      <c r="T99" s="39"/>
      <c r="U99" s="39"/>
      <c r="V99" s="39"/>
      <c r="W99" s="39"/>
      <c r="X99" s="39"/>
      <c r="Y99" s="39"/>
      <c r="Z99" s="39"/>
      <c r="AA99" s="39"/>
      <c r="AB99" s="39"/>
      <c r="AC99" s="39"/>
      <c r="AD99" s="39"/>
      <c r="AE99" s="39"/>
    </row>
    <row r="100" s="2" customFormat="1" ht="22.8" customHeight="1">
      <c r="A100" s="39"/>
      <c r="B100" s="40"/>
      <c r="C100" s="204" t="s">
        <v>122</v>
      </c>
      <c r="D100" s="41"/>
      <c r="E100" s="41"/>
      <c r="F100" s="41"/>
      <c r="G100" s="41"/>
      <c r="H100" s="41"/>
      <c r="I100" s="157"/>
      <c r="J100" s="111">
        <f>J133</f>
        <v>0</v>
      </c>
      <c r="K100" s="41"/>
      <c r="L100" s="64"/>
      <c r="S100" s="39"/>
      <c r="T100" s="39"/>
      <c r="U100" s="39"/>
      <c r="V100" s="39"/>
      <c r="W100" s="39"/>
      <c r="X100" s="39"/>
      <c r="Y100" s="39"/>
      <c r="Z100" s="39"/>
      <c r="AA100" s="39"/>
      <c r="AB100" s="39"/>
      <c r="AC100" s="39"/>
      <c r="AD100" s="39"/>
      <c r="AE100" s="39"/>
      <c r="AU100" s="18" t="s">
        <v>123</v>
      </c>
    </row>
    <row r="101" s="9" customFormat="1" ht="24.96" customHeight="1">
      <c r="A101" s="9"/>
      <c r="B101" s="205"/>
      <c r="C101" s="206"/>
      <c r="D101" s="207" t="s">
        <v>124</v>
      </c>
      <c r="E101" s="208"/>
      <c r="F101" s="208"/>
      <c r="G101" s="208"/>
      <c r="H101" s="208"/>
      <c r="I101" s="209"/>
      <c r="J101" s="210">
        <f>J134</f>
        <v>0</v>
      </c>
      <c r="K101" s="206"/>
      <c r="L101" s="211"/>
      <c r="S101" s="9"/>
      <c r="T101" s="9"/>
      <c r="U101" s="9"/>
      <c r="V101" s="9"/>
      <c r="W101" s="9"/>
      <c r="X101" s="9"/>
      <c r="Y101" s="9"/>
      <c r="Z101" s="9"/>
      <c r="AA101" s="9"/>
      <c r="AB101" s="9"/>
      <c r="AC101" s="9"/>
      <c r="AD101" s="9"/>
      <c r="AE101" s="9"/>
    </row>
    <row r="102" s="10" customFormat="1" ht="19.92" customHeight="1">
      <c r="A102" s="10"/>
      <c r="B102" s="212"/>
      <c r="C102" s="133"/>
      <c r="D102" s="213" t="s">
        <v>125</v>
      </c>
      <c r="E102" s="214"/>
      <c r="F102" s="214"/>
      <c r="G102" s="214"/>
      <c r="H102" s="214"/>
      <c r="I102" s="215"/>
      <c r="J102" s="216">
        <f>J135</f>
        <v>0</v>
      </c>
      <c r="K102" s="133"/>
      <c r="L102" s="217"/>
      <c r="S102" s="10"/>
      <c r="T102" s="10"/>
      <c r="U102" s="10"/>
      <c r="V102" s="10"/>
      <c r="W102" s="10"/>
      <c r="X102" s="10"/>
      <c r="Y102" s="10"/>
      <c r="Z102" s="10"/>
      <c r="AA102" s="10"/>
      <c r="AB102" s="10"/>
      <c r="AC102" s="10"/>
      <c r="AD102" s="10"/>
      <c r="AE102" s="10"/>
    </row>
    <row r="103" s="10" customFormat="1" ht="19.92" customHeight="1">
      <c r="A103" s="10"/>
      <c r="B103" s="212"/>
      <c r="C103" s="133"/>
      <c r="D103" s="213" t="s">
        <v>126</v>
      </c>
      <c r="E103" s="214"/>
      <c r="F103" s="214"/>
      <c r="G103" s="214"/>
      <c r="H103" s="214"/>
      <c r="I103" s="215"/>
      <c r="J103" s="216">
        <f>J233</f>
        <v>0</v>
      </c>
      <c r="K103" s="133"/>
      <c r="L103" s="217"/>
      <c r="S103" s="10"/>
      <c r="T103" s="10"/>
      <c r="U103" s="10"/>
      <c r="V103" s="10"/>
      <c r="W103" s="10"/>
      <c r="X103" s="10"/>
      <c r="Y103" s="10"/>
      <c r="Z103" s="10"/>
      <c r="AA103" s="10"/>
      <c r="AB103" s="10"/>
      <c r="AC103" s="10"/>
      <c r="AD103" s="10"/>
      <c r="AE103" s="10"/>
    </row>
    <row r="104" s="10" customFormat="1" ht="19.92" customHeight="1">
      <c r="A104" s="10"/>
      <c r="B104" s="212"/>
      <c r="C104" s="133"/>
      <c r="D104" s="213" t="s">
        <v>127</v>
      </c>
      <c r="E104" s="214"/>
      <c r="F104" s="214"/>
      <c r="G104" s="214"/>
      <c r="H104" s="214"/>
      <c r="I104" s="215"/>
      <c r="J104" s="216">
        <f>J282</f>
        <v>0</v>
      </c>
      <c r="K104" s="133"/>
      <c r="L104" s="217"/>
      <c r="S104" s="10"/>
      <c r="T104" s="10"/>
      <c r="U104" s="10"/>
      <c r="V104" s="10"/>
      <c r="W104" s="10"/>
      <c r="X104" s="10"/>
      <c r="Y104" s="10"/>
      <c r="Z104" s="10"/>
      <c r="AA104" s="10"/>
      <c r="AB104" s="10"/>
      <c r="AC104" s="10"/>
      <c r="AD104" s="10"/>
      <c r="AE104" s="10"/>
    </row>
    <row r="105" s="10" customFormat="1" ht="19.92" customHeight="1">
      <c r="A105" s="10"/>
      <c r="B105" s="212"/>
      <c r="C105" s="133"/>
      <c r="D105" s="213" t="s">
        <v>128</v>
      </c>
      <c r="E105" s="214"/>
      <c r="F105" s="214"/>
      <c r="G105" s="214"/>
      <c r="H105" s="214"/>
      <c r="I105" s="215"/>
      <c r="J105" s="216">
        <f>J321</f>
        <v>0</v>
      </c>
      <c r="K105" s="133"/>
      <c r="L105" s="217"/>
      <c r="S105" s="10"/>
      <c r="T105" s="10"/>
      <c r="U105" s="10"/>
      <c r="V105" s="10"/>
      <c r="W105" s="10"/>
      <c r="X105" s="10"/>
      <c r="Y105" s="10"/>
      <c r="Z105" s="10"/>
      <c r="AA105" s="10"/>
      <c r="AB105" s="10"/>
      <c r="AC105" s="10"/>
      <c r="AD105" s="10"/>
      <c r="AE105" s="10"/>
    </row>
    <row r="106" s="10" customFormat="1" ht="19.92" customHeight="1">
      <c r="A106" s="10"/>
      <c r="B106" s="212"/>
      <c r="C106" s="133"/>
      <c r="D106" s="213" t="s">
        <v>130</v>
      </c>
      <c r="E106" s="214"/>
      <c r="F106" s="214"/>
      <c r="G106" s="214"/>
      <c r="H106" s="214"/>
      <c r="I106" s="215"/>
      <c r="J106" s="216">
        <f>J355</f>
        <v>0</v>
      </c>
      <c r="K106" s="133"/>
      <c r="L106" s="217"/>
      <c r="S106" s="10"/>
      <c r="T106" s="10"/>
      <c r="U106" s="10"/>
      <c r="V106" s="10"/>
      <c r="W106" s="10"/>
      <c r="X106" s="10"/>
      <c r="Y106" s="10"/>
      <c r="Z106" s="10"/>
      <c r="AA106" s="10"/>
      <c r="AB106" s="10"/>
      <c r="AC106" s="10"/>
      <c r="AD106" s="10"/>
      <c r="AE106" s="10"/>
    </row>
    <row r="107" s="10" customFormat="1" ht="19.92" customHeight="1">
      <c r="A107" s="10"/>
      <c r="B107" s="212"/>
      <c r="C107" s="133"/>
      <c r="D107" s="213" t="s">
        <v>131</v>
      </c>
      <c r="E107" s="214"/>
      <c r="F107" s="214"/>
      <c r="G107" s="214"/>
      <c r="H107" s="214"/>
      <c r="I107" s="215"/>
      <c r="J107" s="216">
        <f>J393</f>
        <v>0</v>
      </c>
      <c r="K107" s="133"/>
      <c r="L107" s="217"/>
      <c r="S107" s="10"/>
      <c r="T107" s="10"/>
      <c r="U107" s="10"/>
      <c r="V107" s="10"/>
      <c r="W107" s="10"/>
      <c r="X107" s="10"/>
      <c r="Y107" s="10"/>
      <c r="Z107" s="10"/>
      <c r="AA107" s="10"/>
      <c r="AB107" s="10"/>
      <c r="AC107" s="10"/>
      <c r="AD107" s="10"/>
      <c r="AE107" s="10"/>
    </row>
    <row r="108" s="10" customFormat="1" ht="19.92" customHeight="1">
      <c r="A108" s="10"/>
      <c r="B108" s="212"/>
      <c r="C108" s="133"/>
      <c r="D108" s="213" t="s">
        <v>132</v>
      </c>
      <c r="E108" s="214"/>
      <c r="F108" s="214"/>
      <c r="G108" s="214"/>
      <c r="H108" s="214"/>
      <c r="I108" s="215"/>
      <c r="J108" s="216">
        <f>J411</f>
        <v>0</v>
      </c>
      <c r="K108" s="133"/>
      <c r="L108" s="217"/>
      <c r="S108" s="10"/>
      <c r="T108" s="10"/>
      <c r="U108" s="10"/>
      <c r="V108" s="10"/>
      <c r="W108" s="10"/>
      <c r="X108" s="10"/>
      <c r="Y108" s="10"/>
      <c r="Z108" s="10"/>
      <c r="AA108" s="10"/>
      <c r="AB108" s="10"/>
      <c r="AC108" s="10"/>
      <c r="AD108" s="10"/>
      <c r="AE108" s="10"/>
    </row>
    <row r="109" s="9" customFormat="1" ht="24.96" customHeight="1">
      <c r="A109" s="9"/>
      <c r="B109" s="205"/>
      <c r="C109" s="206"/>
      <c r="D109" s="207" t="s">
        <v>133</v>
      </c>
      <c r="E109" s="208"/>
      <c r="F109" s="208"/>
      <c r="G109" s="208"/>
      <c r="H109" s="208"/>
      <c r="I109" s="209"/>
      <c r="J109" s="210">
        <f>J416</f>
        <v>0</v>
      </c>
      <c r="K109" s="206"/>
      <c r="L109" s="211"/>
      <c r="S109" s="9"/>
      <c r="T109" s="9"/>
      <c r="U109" s="9"/>
      <c r="V109" s="9"/>
      <c r="W109" s="9"/>
      <c r="X109" s="9"/>
      <c r="Y109" s="9"/>
      <c r="Z109" s="9"/>
      <c r="AA109" s="9"/>
      <c r="AB109" s="9"/>
      <c r="AC109" s="9"/>
      <c r="AD109" s="9"/>
      <c r="AE109" s="9"/>
    </row>
    <row r="110" s="2" customFormat="1" ht="21.84" customHeight="1">
      <c r="A110" s="39"/>
      <c r="B110" s="40"/>
      <c r="C110" s="41"/>
      <c r="D110" s="41"/>
      <c r="E110" s="41"/>
      <c r="F110" s="41"/>
      <c r="G110" s="41"/>
      <c r="H110" s="41"/>
      <c r="I110" s="157"/>
      <c r="J110" s="41"/>
      <c r="K110" s="41"/>
      <c r="L110" s="64"/>
      <c r="S110" s="39"/>
      <c r="T110" s="39"/>
      <c r="U110" s="39"/>
      <c r="V110" s="39"/>
      <c r="W110" s="39"/>
      <c r="X110" s="39"/>
      <c r="Y110" s="39"/>
      <c r="Z110" s="39"/>
      <c r="AA110" s="39"/>
      <c r="AB110" s="39"/>
      <c r="AC110" s="39"/>
      <c r="AD110" s="39"/>
      <c r="AE110" s="39"/>
    </row>
    <row r="111" s="2" customFormat="1" ht="6.96" customHeight="1">
      <c r="A111" s="39"/>
      <c r="B111" s="67"/>
      <c r="C111" s="68"/>
      <c r="D111" s="68"/>
      <c r="E111" s="68"/>
      <c r="F111" s="68"/>
      <c r="G111" s="68"/>
      <c r="H111" s="68"/>
      <c r="I111" s="194"/>
      <c r="J111" s="68"/>
      <c r="K111" s="68"/>
      <c r="L111" s="64"/>
      <c r="S111" s="39"/>
      <c r="T111" s="39"/>
      <c r="U111" s="39"/>
      <c r="V111" s="39"/>
      <c r="W111" s="39"/>
      <c r="X111" s="39"/>
      <c r="Y111" s="39"/>
      <c r="Z111" s="39"/>
      <c r="AA111" s="39"/>
      <c r="AB111" s="39"/>
      <c r="AC111" s="39"/>
      <c r="AD111" s="39"/>
      <c r="AE111" s="39"/>
    </row>
    <row r="115" s="2" customFormat="1" ht="6.96" customHeight="1">
      <c r="A115" s="39"/>
      <c r="B115" s="69"/>
      <c r="C115" s="70"/>
      <c r="D115" s="70"/>
      <c r="E115" s="70"/>
      <c r="F115" s="70"/>
      <c r="G115" s="70"/>
      <c r="H115" s="70"/>
      <c r="I115" s="197"/>
      <c r="J115" s="70"/>
      <c r="K115" s="70"/>
      <c r="L115" s="64"/>
      <c r="S115" s="39"/>
      <c r="T115" s="39"/>
      <c r="U115" s="39"/>
      <c r="V115" s="39"/>
      <c r="W115" s="39"/>
      <c r="X115" s="39"/>
      <c r="Y115" s="39"/>
      <c r="Z115" s="39"/>
      <c r="AA115" s="39"/>
      <c r="AB115" s="39"/>
      <c r="AC115" s="39"/>
      <c r="AD115" s="39"/>
      <c r="AE115" s="39"/>
    </row>
    <row r="116" s="2" customFormat="1" ht="24.96" customHeight="1">
      <c r="A116" s="39"/>
      <c r="B116" s="40"/>
      <c r="C116" s="24" t="s">
        <v>134</v>
      </c>
      <c r="D116" s="41"/>
      <c r="E116" s="41"/>
      <c r="F116" s="41"/>
      <c r="G116" s="41"/>
      <c r="H116" s="41"/>
      <c r="I116" s="157"/>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157"/>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16</v>
      </c>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198" t="str">
        <f>E7</f>
        <v>Oprava propustků úseku Oldřichov u Duchcova - Louka u Litvínova</v>
      </c>
      <c r="F119" s="33"/>
      <c r="G119" s="33"/>
      <c r="H119" s="33"/>
      <c r="I119" s="157"/>
      <c r="J119" s="41"/>
      <c r="K119" s="41"/>
      <c r="L119" s="64"/>
      <c r="S119" s="39"/>
      <c r="T119" s="39"/>
      <c r="U119" s="39"/>
      <c r="V119" s="39"/>
      <c r="W119" s="39"/>
      <c r="X119" s="39"/>
      <c r="Y119" s="39"/>
      <c r="Z119" s="39"/>
      <c r="AA119" s="39"/>
      <c r="AB119" s="39"/>
      <c r="AC119" s="39"/>
      <c r="AD119" s="39"/>
      <c r="AE119" s="39"/>
    </row>
    <row r="120" s="1" customFormat="1" ht="12" customHeight="1">
      <c r="B120" s="22"/>
      <c r="C120" s="33" t="s">
        <v>113</v>
      </c>
      <c r="D120" s="23"/>
      <c r="E120" s="23"/>
      <c r="F120" s="23"/>
      <c r="G120" s="23"/>
      <c r="H120" s="23"/>
      <c r="I120" s="148"/>
      <c r="J120" s="23"/>
      <c r="K120" s="23"/>
      <c r="L120" s="21"/>
    </row>
    <row r="121" s="1" customFormat="1" ht="16.5" customHeight="1">
      <c r="B121" s="22"/>
      <c r="C121" s="23"/>
      <c r="D121" s="23"/>
      <c r="E121" s="198" t="s">
        <v>739</v>
      </c>
      <c r="F121" s="23"/>
      <c r="G121" s="23"/>
      <c r="H121" s="23"/>
      <c r="I121" s="148"/>
      <c r="J121" s="23"/>
      <c r="K121" s="23"/>
      <c r="L121" s="21"/>
    </row>
    <row r="122" s="1" customFormat="1" ht="12" customHeight="1">
      <c r="B122" s="22"/>
      <c r="C122" s="33" t="s">
        <v>115</v>
      </c>
      <c r="D122" s="23"/>
      <c r="E122" s="23"/>
      <c r="F122" s="23"/>
      <c r="G122" s="23"/>
      <c r="H122" s="23"/>
      <c r="I122" s="148"/>
      <c r="J122" s="23"/>
      <c r="K122" s="23"/>
      <c r="L122" s="21"/>
    </row>
    <row r="123" s="2" customFormat="1" ht="16.5" customHeight="1">
      <c r="A123" s="39"/>
      <c r="B123" s="40"/>
      <c r="C123" s="41"/>
      <c r="D123" s="41"/>
      <c r="E123" s="199" t="s">
        <v>116</v>
      </c>
      <c r="F123" s="41"/>
      <c r="G123" s="41"/>
      <c r="H123" s="41"/>
      <c r="I123" s="157"/>
      <c r="J123" s="41"/>
      <c r="K123" s="41"/>
      <c r="L123" s="64"/>
      <c r="S123" s="39"/>
      <c r="T123" s="39"/>
      <c r="U123" s="39"/>
      <c r="V123" s="39"/>
      <c r="W123" s="39"/>
      <c r="X123" s="39"/>
      <c r="Y123" s="39"/>
      <c r="Z123" s="39"/>
      <c r="AA123" s="39"/>
      <c r="AB123" s="39"/>
      <c r="AC123" s="39"/>
      <c r="AD123" s="39"/>
      <c r="AE123" s="39"/>
    </row>
    <row r="124" s="2" customFormat="1" ht="12" customHeight="1">
      <c r="A124" s="39"/>
      <c r="B124" s="40"/>
      <c r="C124" s="33" t="s">
        <v>117</v>
      </c>
      <c r="D124" s="41"/>
      <c r="E124" s="41"/>
      <c r="F124" s="41"/>
      <c r="G124" s="41"/>
      <c r="H124" s="41"/>
      <c r="I124" s="157"/>
      <c r="J124" s="41"/>
      <c r="K124" s="41"/>
      <c r="L124" s="64"/>
      <c r="S124" s="39"/>
      <c r="T124" s="39"/>
      <c r="U124" s="39"/>
      <c r="V124" s="39"/>
      <c r="W124" s="39"/>
      <c r="X124" s="39"/>
      <c r="Y124" s="39"/>
      <c r="Z124" s="39"/>
      <c r="AA124" s="39"/>
      <c r="AB124" s="39"/>
      <c r="AC124" s="39"/>
      <c r="AD124" s="39"/>
      <c r="AE124" s="39"/>
    </row>
    <row r="125" s="2" customFormat="1" ht="16.5" customHeight="1">
      <c r="A125" s="39"/>
      <c r="B125" s="40"/>
      <c r="C125" s="41"/>
      <c r="D125" s="41"/>
      <c r="E125" s="77" t="str">
        <f>E13</f>
        <v xml:space="preserve">001 - km  49,915 - propustek </v>
      </c>
      <c r="F125" s="41"/>
      <c r="G125" s="41"/>
      <c r="H125" s="41"/>
      <c r="I125" s="157"/>
      <c r="J125" s="41"/>
      <c r="K125" s="41"/>
      <c r="L125" s="64"/>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157"/>
      <c r="J126" s="41"/>
      <c r="K126" s="41"/>
      <c r="L126" s="64"/>
      <c r="S126" s="39"/>
      <c r="T126" s="39"/>
      <c r="U126" s="39"/>
      <c r="V126" s="39"/>
      <c r="W126" s="39"/>
      <c r="X126" s="39"/>
      <c r="Y126" s="39"/>
      <c r="Z126" s="39"/>
      <c r="AA126" s="39"/>
      <c r="AB126" s="39"/>
      <c r="AC126" s="39"/>
      <c r="AD126" s="39"/>
      <c r="AE126" s="39"/>
    </row>
    <row r="127" s="2" customFormat="1" ht="12" customHeight="1">
      <c r="A127" s="39"/>
      <c r="B127" s="40"/>
      <c r="C127" s="33" t="s">
        <v>22</v>
      </c>
      <c r="D127" s="41"/>
      <c r="E127" s="41"/>
      <c r="F127" s="28" t="str">
        <f>F16</f>
        <v xml:space="preserve"> </v>
      </c>
      <c r="G127" s="41"/>
      <c r="H127" s="41"/>
      <c r="I127" s="159" t="s">
        <v>24</v>
      </c>
      <c r="J127" s="80" t="str">
        <f>IF(J16="","",J16)</f>
        <v>8. 1. 2020</v>
      </c>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157"/>
      <c r="J128" s="41"/>
      <c r="K128" s="41"/>
      <c r="L128" s="64"/>
      <c r="S128" s="39"/>
      <c r="T128" s="39"/>
      <c r="U128" s="39"/>
      <c r="V128" s="39"/>
      <c r="W128" s="39"/>
      <c r="X128" s="39"/>
      <c r="Y128" s="39"/>
      <c r="Z128" s="39"/>
      <c r="AA128" s="39"/>
      <c r="AB128" s="39"/>
      <c r="AC128" s="39"/>
      <c r="AD128" s="39"/>
      <c r="AE128" s="39"/>
    </row>
    <row r="129" s="2" customFormat="1" ht="15.15" customHeight="1">
      <c r="A129" s="39"/>
      <c r="B129" s="40"/>
      <c r="C129" s="33" t="s">
        <v>28</v>
      </c>
      <c r="D129" s="41"/>
      <c r="E129" s="41"/>
      <c r="F129" s="28" t="str">
        <f>E19</f>
        <v xml:space="preserve"> </v>
      </c>
      <c r="G129" s="41"/>
      <c r="H129" s="41"/>
      <c r="I129" s="159" t="s">
        <v>33</v>
      </c>
      <c r="J129" s="37" t="str">
        <f>E25</f>
        <v xml:space="preserve"> </v>
      </c>
      <c r="K129" s="41"/>
      <c r="L129" s="64"/>
      <c r="S129" s="39"/>
      <c r="T129" s="39"/>
      <c r="U129" s="39"/>
      <c r="V129" s="39"/>
      <c r="W129" s="39"/>
      <c r="X129" s="39"/>
      <c r="Y129" s="39"/>
      <c r="Z129" s="39"/>
      <c r="AA129" s="39"/>
      <c r="AB129" s="39"/>
      <c r="AC129" s="39"/>
      <c r="AD129" s="39"/>
      <c r="AE129" s="39"/>
    </row>
    <row r="130" s="2" customFormat="1" ht="15.15" customHeight="1">
      <c r="A130" s="39"/>
      <c r="B130" s="40"/>
      <c r="C130" s="33" t="s">
        <v>31</v>
      </c>
      <c r="D130" s="41"/>
      <c r="E130" s="41"/>
      <c r="F130" s="28" t="str">
        <f>IF(E22="","",E22)</f>
        <v>Vyplň údaj</v>
      </c>
      <c r="G130" s="41"/>
      <c r="H130" s="41"/>
      <c r="I130" s="159" t="s">
        <v>35</v>
      </c>
      <c r="J130" s="37" t="str">
        <f>E28</f>
        <v xml:space="preserve"> </v>
      </c>
      <c r="K130" s="41"/>
      <c r="L130" s="64"/>
      <c r="S130" s="39"/>
      <c r="T130" s="39"/>
      <c r="U130" s="39"/>
      <c r="V130" s="39"/>
      <c r="W130" s="39"/>
      <c r="X130" s="39"/>
      <c r="Y130" s="39"/>
      <c r="Z130" s="39"/>
      <c r="AA130" s="39"/>
      <c r="AB130" s="39"/>
      <c r="AC130" s="39"/>
      <c r="AD130" s="39"/>
      <c r="AE130" s="39"/>
    </row>
    <row r="131" s="2" customFormat="1" ht="10.32" customHeight="1">
      <c r="A131" s="39"/>
      <c r="B131" s="40"/>
      <c r="C131" s="41"/>
      <c r="D131" s="41"/>
      <c r="E131" s="41"/>
      <c r="F131" s="41"/>
      <c r="G131" s="41"/>
      <c r="H131" s="41"/>
      <c r="I131" s="157"/>
      <c r="J131" s="41"/>
      <c r="K131" s="41"/>
      <c r="L131" s="64"/>
      <c r="S131" s="39"/>
      <c r="T131" s="39"/>
      <c r="U131" s="39"/>
      <c r="V131" s="39"/>
      <c r="W131" s="39"/>
      <c r="X131" s="39"/>
      <c r="Y131" s="39"/>
      <c r="Z131" s="39"/>
      <c r="AA131" s="39"/>
      <c r="AB131" s="39"/>
      <c r="AC131" s="39"/>
      <c r="AD131" s="39"/>
      <c r="AE131" s="39"/>
    </row>
    <row r="132" s="11" customFormat="1" ht="29.28" customHeight="1">
      <c r="A132" s="218"/>
      <c r="B132" s="219"/>
      <c r="C132" s="220" t="s">
        <v>135</v>
      </c>
      <c r="D132" s="221" t="s">
        <v>62</v>
      </c>
      <c r="E132" s="221" t="s">
        <v>58</v>
      </c>
      <c r="F132" s="221" t="s">
        <v>59</v>
      </c>
      <c r="G132" s="221" t="s">
        <v>136</v>
      </c>
      <c r="H132" s="221" t="s">
        <v>137</v>
      </c>
      <c r="I132" s="222" t="s">
        <v>138</v>
      </c>
      <c r="J132" s="221" t="s">
        <v>121</v>
      </c>
      <c r="K132" s="223" t="s">
        <v>139</v>
      </c>
      <c r="L132" s="224"/>
      <c r="M132" s="101" t="s">
        <v>1</v>
      </c>
      <c r="N132" s="102" t="s">
        <v>41</v>
      </c>
      <c r="O132" s="102" t="s">
        <v>140</v>
      </c>
      <c r="P132" s="102" t="s">
        <v>141</v>
      </c>
      <c r="Q132" s="102" t="s">
        <v>142</v>
      </c>
      <c r="R132" s="102" t="s">
        <v>143</v>
      </c>
      <c r="S132" s="102" t="s">
        <v>144</v>
      </c>
      <c r="T132" s="103" t="s">
        <v>145</v>
      </c>
      <c r="U132" s="218"/>
      <c r="V132" s="218"/>
      <c r="W132" s="218"/>
      <c r="X132" s="218"/>
      <c r="Y132" s="218"/>
      <c r="Z132" s="218"/>
      <c r="AA132" s="218"/>
      <c r="AB132" s="218"/>
      <c r="AC132" s="218"/>
      <c r="AD132" s="218"/>
      <c r="AE132" s="218"/>
    </row>
    <row r="133" s="2" customFormat="1" ht="22.8" customHeight="1">
      <c r="A133" s="39"/>
      <c r="B133" s="40"/>
      <c r="C133" s="108" t="s">
        <v>146</v>
      </c>
      <c r="D133" s="41"/>
      <c r="E133" s="41"/>
      <c r="F133" s="41"/>
      <c r="G133" s="41"/>
      <c r="H133" s="41"/>
      <c r="I133" s="157"/>
      <c r="J133" s="225">
        <f>BK133</f>
        <v>0</v>
      </c>
      <c r="K133" s="41"/>
      <c r="L133" s="45"/>
      <c r="M133" s="104"/>
      <c r="N133" s="226"/>
      <c r="O133" s="105"/>
      <c r="P133" s="227">
        <f>P134+P416</f>
        <v>0</v>
      </c>
      <c r="Q133" s="105"/>
      <c r="R133" s="227">
        <f>R134+R416</f>
        <v>356.65043557914402</v>
      </c>
      <c r="S133" s="105"/>
      <c r="T133" s="228">
        <f>T134+T416</f>
        <v>204.38178000000002</v>
      </c>
      <c r="U133" s="39"/>
      <c r="V133" s="39"/>
      <c r="W133" s="39"/>
      <c r="X133" s="39"/>
      <c r="Y133" s="39"/>
      <c r="Z133" s="39"/>
      <c r="AA133" s="39"/>
      <c r="AB133" s="39"/>
      <c r="AC133" s="39"/>
      <c r="AD133" s="39"/>
      <c r="AE133" s="39"/>
      <c r="AT133" s="18" t="s">
        <v>76</v>
      </c>
      <c r="AU133" s="18" t="s">
        <v>123</v>
      </c>
      <c r="BK133" s="229">
        <f>BK134+BK416</f>
        <v>0</v>
      </c>
    </row>
    <row r="134" s="12" customFormat="1" ht="25.92" customHeight="1">
      <c r="A134" s="12"/>
      <c r="B134" s="230"/>
      <c r="C134" s="231"/>
      <c r="D134" s="232" t="s">
        <v>76</v>
      </c>
      <c r="E134" s="233" t="s">
        <v>147</v>
      </c>
      <c r="F134" s="233" t="s">
        <v>148</v>
      </c>
      <c r="G134" s="231"/>
      <c r="H134" s="231"/>
      <c r="I134" s="234"/>
      <c r="J134" s="235">
        <f>BK134</f>
        <v>0</v>
      </c>
      <c r="K134" s="231"/>
      <c r="L134" s="236"/>
      <c r="M134" s="237"/>
      <c r="N134" s="238"/>
      <c r="O134" s="238"/>
      <c r="P134" s="239">
        <f>P135+P233+P282+P321+P355+P393+P411</f>
        <v>0</v>
      </c>
      <c r="Q134" s="238"/>
      <c r="R134" s="239">
        <f>R135+R233+R282+R321+R355+R393+R411</f>
        <v>356.468435579144</v>
      </c>
      <c r="S134" s="238"/>
      <c r="T134" s="240">
        <f>T135+T233+T282+T321+T355+T393+T411</f>
        <v>204.38178000000002</v>
      </c>
      <c r="U134" s="12"/>
      <c r="V134" s="12"/>
      <c r="W134" s="12"/>
      <c r="X134" s="12"/>
      <c r="Y134" s="12"/>
      <c r="Z134" s="12"/>
      <c r="AA134" s="12"/>
      <c r="AB134" s="12"/>
      <c r="AC134" s="12"/>
      <c r="AD134" s="12"/>
      <c r="AE134" s="12"/>
      <c r="AR134" s="241" t="s">
        <v>21</v>
      </c>
      <c r="AT134" s="242" t="s">
        <v>76</v>
      </c>
      <c r="AU134" s="242" t="s">
        <v>77</v>
      </c>
      <c r="AY134" s="241" t="s">
        <v>149</v>
      </c>
      <c r="BK134" s="243">
        <f>BK135+BK233+BK282+BK321+BK355+BK393+BK411</f>
        <v>0</v>
      </c>
    </row>
    <row r="135" s="12" customFormat="1" ht="22.8" customHeight="1">
      <c r="A135" s="12"/>
      <c r="B135" s="230"/>
      <c r="C135" s="231"/>
      <c r="D135" s="232" t="s">
        <v>76</v>
      </c>
      <c r="E135" s="244" t="s">
        <v>21</v>
      </c>
      <c r="F135" s="244" t="s">
        <v>150</v>
      </c>
      <c r="G135" s="231"/>
      <c r="H135" s="231"/>
      <c r="I135" s="234"/>
      <c r="J135" s="245">
        <f>BK135</f>
        <v>0</v>
      </c>
      <c r="K135" s="231"/>
      <c r="L135" s="236"/>
      <c r="M135" s="237"/>
      <c r="N135" s="238"/>
      <c r="O135" s="238"/>
      <c r="P135" s="239">
        <f>SUM(P136:P232)</f>
        <v>0</v>
      </c>
      <c r="Q135" s="238"/>
      <c r="R135" s="239">
        <f>SUM(R136:R232)</f>
        <v>214.8723648324</v>
      </c>
      <c r="S135" s="238"/>
      <c r="T135" s="240">
        <f>SUM(T136:T232)</f>
        <v>0</v>
      </c>
      <c r="U135" s="12"/>
      <c r="V135" s="12"/>
      <c r="W135" s="12"/>
      <c r="X135" s="12"/>
      <c r="Y135" s="12"/>
      <c r="Z135" s="12"/>
      <c r="AA135" s="12"/>
      <c r="AB135" s="12"/>
      <c r="AC135" s="12"/>
      <c r="AD135" s="12"/>
      <c r="AE135" s="12"/>
      <c r="AR135" s="241" t="s">
        <v>21</v>
      </c>
      <c r="AT135" s="242" t="s">
        <v>76</v>
      </c>
      <c r="AU135" s="242" t="s">
        <v>21</v>
      </c>
      <c r="AY135" s="241" t="s">
        <v>149</v>
      </c>
      <c r="BK135" s="243">
        <f>SUM(BK136:BK232)</f>
        <v>0</v>
      </c>
    </row>
    <row r="136" s="2" customFormat="1" ht="33" customHeight="1">
      <c r="A136" s="39"/>
      <c r="B136" s="40"/>
      <c r="C136" s="246" t="s">
        <v>21</v>
      </c>
      <c r="D136" s="246" t="s">
        <v>151</v>
      </c>
      <c r="E136" s="247" t="s">
        <v>152</v>
      </c>
      <c r="F136" s="248" t="s">
        <v>153</v>
      </c>
      <c r="G136" s="249" t="s">
        <v>154</v>
      </c>
      <c r="H136" s="250">
        <v>100</v>
      </c>
      <c r="I136" s="251"/>
      <c r="J136" s="252">
        <f>ROUND(I136*H136,2)</f>
        <v>0</v>
      </c>
      <c r="K136" s="248" t="s">
        <v>155</v>
      </c>
      <c r="L136" s="45"/>
      <c r="M136" s="253" t="s">
        <v>1</v>
      </c>
      <c r="N136" s="254" t="s">
        <v>42</v>
      </c>
      <c r="O136" s="92"/>
      <c r="P136" s="255">
        <f>O136*H136</f>
        <v>0</v>
      </c>
      <c r="Q136" s="255">
        <v>0</v>
      </c>
      <c r="R136" s="255">
        <f>Q136*H136</f>
        <v>0</v>
      </c>
      <c r="S136" s="255">
        <v>0</v>
      </c>
      <c r="T136" s="256">
        <f>S136*H136</f>
        <v>0</v>
      </c>
      <c r="U136" s="39"/>
      <c r="V136" s="39"/>
      <c r="W136" s="39"/>
      <c r="X136" s="39"/>
      <c r="Y136" s="39"/>
      <c r="Z136" s="39"/>
      <c r="AA136" s="39"/>
      <c r="AB136" s="39"/>
      <c r="AC136" s="39"/>
      <c r="AD136" s="39"/>
      <c r="AE136" s="39"/>
      <c r="AR136" s="257" t="s">
        <v>156</v>
      </c>
      <c r="AT136" s="257" t="s">
        <v>151</v>
      </c>
      <c r="AU136" s="257" t="s">
        <v>85</v>
      </c>
      <c r="AY136" s="18" t="s">
        <v>149</v>
      </c>
      <c r="BE136" s="258">
        <f>IF(N136="základní",J136,0)</f>
        <v>0</v>
      </c>
      <c r="BF136" s="258">
        <f>IF(N136="snížená",J136,0)</f>
        <v>0</v>
      </c>
      <c r="BG136" s="258">
        <f>IF(N136="zákl. přenesená",J136,0)</f>
        <v>0</v>
      </c>
      <c r="BH136" s="258">
        <f>IF(N136="sníž. přenesená",J136,0)</f>
        <v>0</v>
      </c>
      <c r="BI136" s="258">
        <f>IF(N136="nulová",J136,0)</f>
        <v>0</v>
      </c>
      <c r="BJ136" s="18" t="s">
        <v>21</v>
      </c>
      <c r="BK136" s="258">
        <f>ROUND(I136*H136,2)</f>
        <v>0</v>
      </c>
      <c r="BL136" s="18" t="s">
        <v>156</v>
      </c>
      <c r="BM136" s="257" t="s">
        <v>741</v>
      </c>
    </row>
    <row r="137" s="2" customFormat="1">
      <c r="A137" s="39"/>
      <c r="B137" s="40"/>
      <c r="C137" s="41"/>
      <c r="D137" s="259" t="s">
        <v>158</v>
      </c>
      <c r="E137" s="41"/>
      <c r="F137" s="260" t="s">
        <v>159</v>
      </c>
      <c r="G137" s="41"/>
      <c r="H137" s="41"/>
      <c r="I137" s="157"/>
      <c r="J137" s="41"/>
      <c r="K137" s="41"/>
      <c r="L137" s="45"/>
      <c r="M137" s="261"/>
      <c r="N137" s="262"/>
      <c r="O137" s="92"/>
      <c r="P137" s="92"/>
      <c r="Q137" s="92"/>
      <c r="R137" s="92"/>
      <c r="S137" s="92"/>
      <c r="T137" s="93"/>
      <c r="U137" s="39"/>
      <c r="V137" s="39"/>
      <c r="W137" s="39"/>
      <c r="X137" s="39"/>
      <c r="Y137" s="39"/>
      <c r="Z137" s="39"/>
      <c r="AA137" s="39"/>
      <c r="AB137" s="39"/>
      <c r="AC137" s="39"/>
      <c r="AD137" s="39"/>
      <c r="AE137" s="39"/>
      <c r="AT137" s="18" t="s">
        <v>158</v>
      </c>
      <c r="AU137" s="18" t="s">
        <v>85</v>
      </c>
    </row>
    <row r="138" s="2" customFormat="1">
      <c r="A138" s="39"/>
      <c r="B138" s="40"/>
      <c r="C138" s="41"/>
      <c r="D138" s="259" t="s">
        <v>160</v>
      </c>
      <c r="E138" s="41"/>
      <c r="F138" s="263" t="s">
        <v>161</v>
      </c>
      <c r="G138" s="41"/>
      <c r="H138" s="41"/>
      <c r="I138" s="157"/>
      <c r="J138" s="41"/>
      <c r="K138" s="41"/>
      <c r="L138" s="45"/>
      <c r="M138" s="261"/>
      <c r="N138" s="262"/>
      <c r="O138" s="92"/>
      <c r="P138" s="92"/>
      <c r="Q138" s="92"/>
      <c r="R138" s="92"/>
      <c r="S138" s="92"/>
      <c r="T138" s="93"/>
      <c r="U138" s="39"/>
      <c r="V138" s="39"/>
      <c r="W138" s="39"/>
      <c r="X138" s="39"/>
      <c r="Y138" s="39"/>
      <c r="Z138" s="39"/>
      <c r="AA138" s="39"/>
      <c r="AB138" s="39"/>
      <c r="AC138" s="39"/>
      <c r="AD138" s="39"/>
      <c r="AE138" s="39"/>
      <c r="AT138" s="18" t="s">
        <v>160</v>
      </c>
      <c r="AU138" s="18" t="s">
        <v>85</v>
      </c>
    </row>
    <row r="139" s="14" customFormat="1">
      <c r="A139" s="14"/>
      <c r="B139" s="274"/>
      <c r="C139" s="275"/>
      <c r="D139" s="259" t="s">
        <v>162</v>
      </c>
      <c r="E139" s="276" t="s">
        <v>1</v>
      </c>
      <c r="F139" s="277" t="s">
        <v>742</v>
      </c>
      <c r="G139" s="275"/>
      <c r="H139" s="278">
        <v>100</v>
      </c>
      <c r="I139" s="279"/>
      <c r="J139" s="275"/>
      <c r="K139" s="275"/>
      <c r="L139" s="280"/>
      <c r="M139" s="281"/>
      <c r="N139" s="282"/>
      <c r="O139" s="282"/>
      <c r="P139" s="282"/>
      <c r="Q139" s="282"/>
      <c r="R139" s="282"/>
      <c r="S139" s="282"/>
      <c r="T139" s="283"/>
      <c r="U139" s="14"/>
      <c r="V139" s="14"/>
      <c r="W139" s="14"/>
      <c r="X139" s="14"/>
      <c r="Y139" s="14"/>
      <c r="Z139" s="14"/>
      <c r="AA139" s="14"/>
      <c r="AB139" s="14"/>
      <c r="AC139" s="14"/>
      <c r="AD139" s="14"/>
      <c r="AE139" s="14"/>
      <c r="AT139" s="284" t="s">
        <v>162</v>
      </c>
      <c r="AU139" s="284" t="s">
        <v>85</v>
      </c>
      <c r="AV139" s="14" t="s">
        <v>85</v>
      </c>
      <c r="AW139" s="14" t="s">
        <v>34</v>
      </c>
      <c r="AX139" s="14" t="s">
        <v>21</v>
      </c>
      <c r="AY139" s="284" t="s">
        <v>149</v>
      </c>
    </row>
    <row r="140" s="2" customFormat="1" ht="21.75" customHeight="1">
      <c r="A140" s="39"/>
      <c r="B140" s="40"/>
      <c r="C140" s="246" t="s">
        <v>85</v>
      </c>
      <c r="D140" s="246" t="s">
        <v>151</v>
      </c>
      <c r="E140" s="247" t="s">
        <v>167</v>
      </c>
      <c r="F140" s="248" t="s">
        <v>168</v>
      </c>
      <c r="G140" s="249" t="s">
        <v>169</v>
      </c>
      <c r="H140" s="250">
        <v>2</v>
      </c>
      <c r="I140" s="251"/>
      <c r="J140" s="252">
        <f>ROUND(I140*H140,2)</f>
        <v>0</v>
      </c>
      <c r="K140" s="248" t="s">
        <v>155</v>
      </c>
      <c r="L140" s="45"/>
      <c r="M140" s="253" t="s">
        <v>1</v>
      </c>
      <c r="N140" s="254" t="s">
        <v>42</v>
      </c>
      <c r="O140" s="92"/>
      <c r="P140" s="255">
        <f>O140*H140</f>
        <v>0</v>
      </c>
      <c r="Q140" s="255">
        <v>0</v>
      </c>
      <c r="R140" s="255">
        <f>Q140*H140</f>
        <v>0</v>
      </c>
      <c r="S140" s="255">
        <v>0</v>
      </c>
      <c r="T140" s="256">
        <f>S140*H140</f>
        <v>0</v>
      </c>
      <c r="U140" s="39"/>
      <c r="V140" s="39"/>
      <c r="W140" s="39"/>
      <c r="X140" s="39"/>
      <c r="Y140" s="39"/>
      <c r="Z140" s="39"/>
      <c r="AA140" s="39"/>
      <c r="AB140" s="39"/>
      <c r="AC140" s="39"/>
      <c r="AD140" s="39"/>
      <c r="AE140" s="39"/>
      <c r="AR140" s="257" t="s">
        <v>156</v>
      </c>
      <c r="AT140" s="257" t="s">
        <v>151</v>
      </c>
      <c r="AU140" s="257" t="s">
        <v>85</v>
      </c>
      <c r="AY140" s="18" t="s">
        <v>149</v>
      </c>
      <c r="BE140" s="258">
        <f>IF(N140="základní",J140,0)</f>
        <v>0</v>
      </c>
      <c r="BF140" s="258">
        <f>IF(N140="snížená",J140,0)</f>
        <v>0</v>
      </c>
      <c r="BG140" s="258">
        <f>IF(N140="zákl. přenesená",J140,0)</f>
        <v>0</v>
      </c>
      <c r="BH140" s="258">
        <f>IF(N140="sníž. přenesená",J140,0)</f>
        <v>0</v>
      </c>
      <c r="BI140" s="258">
        <f>IF(N140="nulová",J140,0)</f>
        <v>0</v>
      </c>
      <c r="BJ140" s="18" t="s">
        <v>21</v>
      </c>
      <c r="BK140" s="258">
        <f>ROUND(I140*H140,2)</f>
        <v>0</v>
      </c>
      <c r="BL140" s="18" t="s">
        <v>156</v>
      </c>
      <c r="BM140" s="257" t="s">
        <v>743</v>
      </c>
    </row>
    <row r="141" s="2" customFormat="1">
      <c r="A141" s="39"/>
      <c r="B141" s="40"/>
      <c r="C141" s="41"/>
      <c r="D141" s="259" t="s">
        <v>158</v>
      </c>
      <c r="E141" s="41"/>
      <c r="F141" s="260" t="s">
        <v>171</v>
      </c>
      <c r="G141" s="41"/>
      <c r="H141" s="41"/>
      <c r="I141" s="157"/>
      <c r="J141" s="41"/>
      <c r="K141" s="41"/>
      <c r="L141" s="45"/>
      <c r="M141" s="261"/>
      <c r="N141" s="262"/>
      <c r="O141" s="92"/>
      <c r="P141" s="92"/>
      <c r="Q141" s="92"/>
      <c r="R141" s="92"/>
      <c r="S141" s="92"/>
      <c r="T141" s="93"/>
      <c r="U141" s="39"/>
      <c r="V141" s="39"/>
      <c r="W141" s="39"/>
      <c r="X141" s="39"/>
      <c r="Y141" s="39"/>
      <c r="Z141" s="39"/>
      <c r="AA141" s="39"/>
      <c r="AB141" s="39"/>
      <c r="AC141" s="39"/>
      <c r="AD141" s="39"/>
      <c r="AE141" s="39"/>
      <c r="AT141" s="18" t="s">
        <v>158</v>
      </c>
      <c r="AU141" s="18" t="s">
        <v>85</v>
      </c>
    </row>
    <row r="142" s="2" customFormat="1">
      <c r="A142" s="39"/>
      <c r="B142" s="40"/>
      <c r="C142" s="41"/>
      <c r="D142" s="259" t="s">
        <v>160</v>
      </c>
      <c r="E142" s="41"/>
      <c r="F142" s="263" t="s">
        <v>172</v>
      </c>
      <c r="G142" s="41"/>
      <c r="H142" s="41"/>
      <c r="I142" s="157"/>
      <c r="J142" s="41"/>
      <c r="K142" s="41"/>
      <c r="L142" s="45"/>
      <c r="M142" s="261"/>
      <c r="N142" s="262"/>
      <c r="O142" s="92"/>
      <c r="P142" s="92"/>
      <c r="Q142" s="92"/>
      <c r="R142" s="92"/>
      <c r="S142" s="92"/>
      <c r="T142" s="93"/>
      <c r="U142" s="39"/>
      <c r="V142" s="39"/>
      <c r="W142" s="39"/>
      <c r="X142" s="39"/>
      <c r="Y142" s="39"/>
      <c r="Z142" s="39"/>
      <c r="AA142" s="39"/>
      <c r="AB142" s="39"/>
      <c r="AC142" s="39"/>
      <c r="AD142" s="39"/>
      <c r="AE142" s="39"/>
      <c r="AT142" s="18" t="s">
        <v>160</v>
      </c>
      <c r="AU142" s="18" t="s">
        <v>85</v>
      </c>
    </row>
    <row r="143" s="14" customFormat="1">
      <c r="A143" s="14"/>
      <c r="B143" s="274"/>
      <c r="C143" s="275"/>
      <c r="D143" s="259" t="s">
        <v>162</v>
      </c>
      <c r="E143" s="276" t="s">
        <v>1</v>
      </c>
      <c r="F143" s="277" t="s">
        <v>744</v>
      </c>
      <c r="G143" s="275"/>
      <c r="H143" s="278">
        <v>2</v>
      </c>
      <c r="I143" s="279"/>
      <c r="J143" s="275"/>
      <c r="K143" s="275"/>
      <c r="L143" s="280"/>
      <c r="M143" s="281"/>
      <c r="N143" s="282"/>
      <c r="O143" s="282"/>
      <c r="P143" s="282"/>
      <c r="Q143" s="282"/>
      <c r="R143" s="282"/>
      <c r="S143" s="282"/>
      <c r="T143" s="283"/>
      <c r="U143" s="14"/>
      <c r="V143" s="14"/>
      <c r="W143" s="14"/>
      <c r="X143" s="14"/>
      <c r="Y143" s="14"/>
      <c r="Z143" s="14"/>
      <c r="AA143" s="14"/>
      <c r="AB143" s="14"/>
      <c r="AC143" s="14"/>
      <c r="AD143" s="14"/>
      <c r="AE143" s="14"/>
      <c r="AT143" s="284" t="s">
        <v>162</v>
      </c>
      <c r="AU143" s="284" t="s">
        <v>85</v>
      </c>
      <c r="AV143" s="14" t="s">
        <v>85</v>
      </c>
      <c r="AW143" s="14" t="s">
        <v>34</v>
      </c>
      <c r="AX143" s="14" t="s">
        <v>21</v>
      </c>
      <c r="AY143" s="284" t="s">
        <v>149</v>
      </c>
    </row>
    <row r="144" s="2" customFormat="1" ht="16.5" customHeight="1">
      <c r="A144" s="39"/>
      <c r="B144" s="40"/>
      <c r="C144" s="246" t="s">
        <v>91</v>
      </c>
      <c r="D144" s="246" t="s">
        <v>151</v>
      </c>
      <c r="E144" s="247" t="s">
        <v>174</v>
      </c>
      <c r="F144" s="248" t="s">
        <v>175</v>
      </c>
      <c r="G144" s="249" t="s">
        <v>176</v>
      </c>
      <c r="H144" s="250">
        <v>26</v>
      </c>
      <c r="I144" s="251"/>
      <c r="J144" s="252">
        <f>ROUND(I144*H144,2)</f>
        <v>0</v>
      </c>
      <c r="K144" s="248" t="s">
        <v>155</v>
      </c>
      <c r="L144" s="45"/>
      <c r="M144" s="253" t="s">
        <v>1</v>
      </c>
      <c r="N144" s="254" t="s">
        <v>42</v>
      </c>
      <c r="O144" s="92"/>
      <c r="P144" s="255">
        <f>O144*H144</f>
        <v>0</v>
      </c>
      <c r="Q144" s="255">
        <v>0.017500247399999998</v>
      </c>
      <c r="R144" s="255">
        <f>Q144*H144</f>
        <v>0.45500643239999994</v>
      </c>
      <c r="S144" s="255">
        <v>0</v>
      </c>
      <c r="T144" s="256">
        <f>S144*H144</f>
        <v>0</v>
      </c>
      <c r="U144" s="39"/>
      <c r="V144" s="39"/>
      <c r="W144" s="39"/>
      <c r="X144" s="39"/>
      <c r="Y144" s="39"/>
      <c r="Z144" s="39"/>
      <c r="AA144" s="39"/>
      <c r="AB144" s="39"/>
      <c r="AC144" s="39"/>
      <c r="AD144" s="39"/>
      <c r="AE144" s="39"/>
      <c r="AR144" s="257" t="s">
        <v>156</v>
      </c>
      <c r="AT144" s="257" t="s">
        <v>151</v>
      </c>
      <c r="AU144" s="257" t="s">
        <v>85</v>
      </c>
      <c r="AY144" s="18" t="s">
        <v>149</v>
      </c>
      <c r="BE144" s="258">
        <f>IF(N144="základní",J144,0)</f>
        <v>0</v>
      </c>
      <c r="BF144" s="258">
        <f>IF(N144="snížená",J144,0)</f>
        <v>0</v>
      </c>
      <c r="BG144" s="258">
        <f>IF(N144="zákl. přenesená",J144,0)</f>
        <v>0</v>
      </c>
      <c r="BH144" s="258">
        <f>IF(N144="sníž. přenesená",J144,0)</f>
        <v>0</v>
      </c>
      <c r="BI144" s="258">
        <f>IF(N144="nulová",J144,0)</f>
        <v>0</v>
      </c>
      <c r="BJ144" s="18" t="s">
        <v>21</v>
      </c>
      <c r="BK144" s="258">
        <f>ROUND(I144*H144,2)</f>
        <v>0</v>
      </c>
      <c r="BL144" s="18" t="s">
        <v>156</v>
      </c>
      <c r="BM144" s="257" t="s">
        <v>745</v>
      </c>
    </row>
    <row r="145" s="2" customFormat="1">
      <c r="A145" s="39"/>
      <c r="B145" s="40"/>
      <c r="C145" s="41"/>
      <c r="D145" s="259" t="s">
        <v>158</v>
      </c>
      <c r="E145" s="41"/>
      <c r="F145" s="260" t="s">
        <v>178</v>
      </c>
      <c r="G145" s="41"/>
      <c r="H145" s="41"/>
      <c r="I145" s="157"/>
      <c r="J145" s="41"/>
      <c r="K145" s="41"/>
      <c r="L145" s="45"/>
      <c r="M145" s="261"/>
      <c r="N145" s="262"/>
      <c r="O145" s="92"/>
      <c r="P145" s="92"/>
      <c r="Q145" s="92"/>
      <c r="R145" s="92"/>
      <c r="S145" s="92"/>
      <c r="T145" s="93"/>
      <c r="U145" s="39"/>
      <c r="V145" s="39"/>
      <c r="W145" s="39"/>
      <c r="X145" s="39"/>
      <c r="Y145" s="39"/>
      <c r="Z145" s="39"/>
      <c r="AA145" s="39"/>
      <c r="AB145" s="39"/>
      <c r="AC145" s="39"/>
      <c r="AD145" s="39"/>
      <c r="AE145" s="39"/>
      <c r="AT145" s="18" t="s">
        <v>158</v>
      </c>
      <c r="AU145" s="18" t="s">
        <v>85</v>
      </c>
    </row>
    <row r="146" s="2" customFormat="1">
      <c r="A146" s="39"/>
      <c r="B146" s="40"/>
      <c r="C146" s="41"/>
      <c r="D146" s="259" t="s">
        <v>160</v>
      </c>
      <c r="E146" s="41"/>
      <c r="F146" s="263" t="s">
        <v>179</v>
      </c>
      <c r="G146" s="41"/>
      <c r="H146" s="41"/>
      <c r="I146" s="157"/>
      <c r="J146" s="41"/>
      <c r="K146" s="41"/>
      <c r="L146" s="45"/>
      <c r="M146" s="261"/>
      <c r="N146" s="262"/>
      <c r="O146" s="92"/>
      <c r="P146" s="92"/>
      <c r="Q146" s="92"/>
      <c r="R146" s="92"/>
      <c r="S146" s="92"/>
      <c r="T146" s="93"/>
      <c r="U146" s="39"/>
      <c r="V146" s="39"/>
      <c r="W146" s="39"/>
      <c r="X146" s="39"/>
      <c r="Y146" s="39"/>
      <c r="Z146" s="39"/>
      <c r="AA146" s="39"/>
      <c r="AB146" s="39"/>
      <c r="AC146" s="39"/>
      <c r="AD146" s="39"/>
      <c r="AE146" s="39"/>
      <c r="AT146" s="18" t="s">
        <v>160</v>
      </c>
      <c r="AU146" s="18" t="s">
        <v>85</v>
      </c>
    </row>
    <row r="147" s="14" customFormat="1">
      <c r="A147" s="14"/>
      <c r="B147" s="274"/>
      <c r="C147" s="275"/>
      <c r="D147" s="259" t="s">
        <v>162</v>
      </c>
      <c r="E147" s="276" t="s">
        <v>1</v>
      </c>
      <c r="F147" s="277" t="s">
        <v>360</v>
      </c>
      <c r="G147" s="275"/>
      <c r="H147" s="278">
        <v>26</v>
      </c>
      <c r="I147" s="279"/>
      <c r="J147" s="275"/>
      <c r="K147" s="275"/>
      <c r="L147" s="280"/>
      <c r="M147" s="281"/>
      <c r="N147" s="282"/>
      <c r="O147" s="282"/>
      <c r="P147" s="282"/>
      <c r="Q147" s="282"/>
      <c r="R147" s="282"/>
      <c r="S147" s="282"/>
      <c r="T147" s="283"/>
      <c r="U147" s="14"/>
      <c r="V147" s="14"/>
      <c r="W147" s="14"/>
      <c r="X147" s="14"/>
      <c r="Y147" s="14"/>
      <c r="Z147" s="14"/>
      <c r="AA147" s="14"/>
      <c r="AB147" s="14"/>
      <c r="AC147" s="14"/>
      <c r="AD147" s="14"/>
      <c r="AE147" s="14"/>
      <c r="AT147" s="284" t="s">
        <v>162</v>
      </c>
      <c r="AU147" s="284" t="s">
        <v>85</v>
      </c>
      <c r="AV147" s="14" t="s">
        <v>85</v>
      </c>
      <c r="AW147" s="14" t="s">
        <v>34</v>
      </c>
      <c r="AX147" s="14" t="s">
        <v>21</v>
      </c>
      <c r="AY147" s="284" t="s">
        <v>149</v>
      </c>
    </row>
    <row r="148" s="2" customFormat="1" ht="21.75" customHeight="1">
      <c r="A148" s="39"/>
      <c r="B148" s="40"/>
      <c r="C148" s="246" t="s">
        <v>156</v>
      </c>
      <c r="D148" s="246" t="s">
        <v>151</v>
      </c>
      <c r="E148" s="247" t="s">
        <v>183</v>
      </c>
      <c r="F148" s="248" t="s">
        <v>184</v>
      </c>
      <c r="G148" s="249" t="s">
        <v>176</v>
      </c>
      <c r="H148" s="250">
        <v>12</v>
      </c>
      <c r="I148" s="251"/>
      <c r="J148" s="252">
        <f>ROUND(I148*H148,2)</f>
        <v>0</v>
      </c>
      <c r="K148" s="248" t="s">
        <v>155</v>
      </c>
      <c r="L148" s="45"/>
      <c r="M148" s="253" t="s">
        <v>1</v>
      </c>
      <c r="N148" s="254" t="s">
        <v>42</v>
      </c>
      <c r="O148" s="92"/>
      <c r="P148" s="255">
        <f>O148*H148</f>
        <v>0</v>
      </c>
      <c r="Q148" s="255">
        <v>0.060526700000000003</v>
      </c>
      <c r="R148" s="255">
        <f>Q148*H148</f>
        <v>0.72632040000000009</v>
      </c>
      <c r="S148" s="255">
        <v>0</v>
      </c>
      <c r="T148" s="256">
        <f>S148*H148</f>
        <v>0</v>
      </c>
      <c r="U148" s="39"/>
      <c r="V148" s="39"/>
      <c r="W148" s="39"/>
      <c r="X148" s="39"/>
      <c r="Y148" s="39"/>
      <c r="Z148" s="39"/>
      <c r="AA148" s="39"/>
      <c r="AB148" s="39"/>
      <c r="AC148" s="39"/>
      <c r="AD148" s="39"/>
      <c r="AE148" s="39"/>
      <c r="AR148" s="257" t="s">
        <v>156</v>
      </c>
      <c r="AT148" s="257" t="s">
        <v>151</v>
      </c>
      <c r="AU148" s="257" t="s">
        <v>85</v>
      </c>
      <c r="AY148" s="18" t="s">
        <v>149</v>
      </c>
      <c r="BE148" s="258">
        <f>IF(N148="základní",J148,0)</f>
        <v>0</v>
      </c>
      <c r="BF148" s="258">
        <f>IF(N148="snížená",J148,0)</f>
        <v>0</v>
      </c>
      <c r="BG148" s="258">
        <f>IF(N148="zákl. přenesená",J148,0)</f>
        <v>0</v>
      </c>
      <c r="BH148" s="258">
        <f>IF(N148="sníž. přenesená",J148,0)</f>
        <v>0</v>
      </c>
      <c r="BI148" s="258">
        <f>IF(N148="nulová",J148,0)</f>
        <v>0</v>
      </c>
      <c r="BJ148" s="18" t="s">
        <v>21</v>
      </c>
      <c r="BK148" s="258">
        <f>ROUND(I148*H148,2)</f>
        <v>0</v>
      </c>
      <c r="BL148" s="18" t="s">
        <v>156</v>
      </c>
      <c r="BM148" s="257" t="s">
        <v>746</v>
      </c>
    </row>
    <row r="149" s="2" customFormat="1">
      <c r="A149" s="39"/>
      <c r="B149" s="40"/>
      <c r="C149" s="41"/>
      <c r="D149" s="259" t="s">
        <v>158</v>
      </c>
      <c r="E149" s="41"/>
      <c r="F149" s="260" t="s">
        <v>186</v>
      </c>
      <c r="G149" s="41"/>
      <c r="H149" s="41"/>
      <c r="I149" s="157"/>
      <c r="J149" s="41"/>
      <c r="K149" s="41"/>
      <c r="L149" s="45"/>
      <c r="M149" s="261"/>
      <c r="N149" s="262"/>
      <c r="O149" s="92"/>
      <c r="P149" s="92"/>
      <c r="Q149" s="92"/>
      <c r="R149" s="92"/>
      <c r="S149" s="92"/>
      <c r="T149" s="93"/>
      <c r="U149" s="39"/>
      <c r="V149" s="39"/>
      <c r="W149" s="39"/>
      <c r="X149" s="39"/>
      <c r="Y149" s="39"/>
      <c r="Z149" s="39"/>
      <c r="AA149" s="39"/>
      <c r="AB149" s="39"/>
      <c r="AC149" s="39"/>
      <c r="AD149" s="39"/>
      <c r="AE149" s="39"/>
      <c r="AT149" s="18" t="s">
        <v>158</v>
      </c>
      <c r="AU149" s="18" t="s">
        <v>85</v>
      </c>
    </row>
    <row r="150" s="2" customFormat="1">
      <c r="A150" s="39"/>
      <c r="B150" s="40"/>
      <c r="C150" s="41"/>
      <c r="D150" s="259" t="s">
        <v>160</v>
      </c>
      <c r="E150" s="41"/>
      <c r="F150" s="263" t="s">
        <v>187</v>
      </c>
      <c r="G150" s="41"/>
      <c r="H150" s="41"/>
      <c r="I150" s="157"/>
      <c r="J150" s="41"/>
      <c r="K150" s="41"/>
      <c r="L150" s="45"/>
      <c r="M150" s="261"/>
      <c r="N150" s="262"/>
      <c r="O150" s="92"/>
      <c r="P150" s="92"/>
      <c r="Q150" s="92"/>
      <c r="R150" s="92"/>
      <c r="S150" s="92"/>
      <c r="T150" s="93"/>
      <c r="U150" s="39"/>
      <c r="V150" s="39"/>
      <c r="W150" s="39"/>
      <c r="X150" s="39"/>
      <c r="Y150" s="39"/>
      <c r="Z150" s="39"/>
      <c r="AA150" s="39"/>
      <c r="AB150" s="39"/>
      <c r="AC150" s="39"/>
      <c r="AD150" s="39"/>
      <c r="AE150" s="39"/>
      <c r="AT150" s="18" t="s">
        <v>160</v>
      </c>
      <c r="AU150" s="18" t="s">
        <v>85</v>
      </c>
    </row>
    <row r="151" s="2" customFormat="1">
      <c r="A151" s="39"/>
      <c r="B151" s="40"/>
      <c r="C151" s="41"/>
      <c r="D151" s="259" t="s">
        <v>180</v>
      </c>
      <c r="E151" s="41"/>
      <c r="F151" s="263" t="s">
        <v>188</v>
      </c>
      <c r="G151" s="41"/>
      <c r="H151" s="41"/>
      <c r="I151" s="157"/>
      <c r="J151" s="41"/>
      <c r="K151" s="41"/>
      <c r="L151" s="45"/>
      <c r="M151" s="261"/>
      <c r="N151" s="262"/>
      <c r="O151" s="92"/>
      <c r="P151" s="92"/>
      <c r="Q151" s="92"/>
      <c r="R151" s="92"/>
      <c r="S151" s="92"/>
      <c r="T151" s="93"/>
      <c r="U151" s="39"/>
      <c r="V151" s="39"/>
      <c r="W151" s="39"/>
      <c r="X151" s="39"/>
      <c r="Y151" s="39"/>
      <c r="Z151" s="39"/>
      <c r="AA151" s="39"/>
      <c r="AB151" s="39"/>
      <c r="AC151" s="39"/>
      <c r="AD151" s="39"/>
      <c r="AE151" s="39"/>
      <c r="AT151" s="18" t="s">
        <v>180</v>
      </c>
      <c r="AU151" s="18" t="s">
        <v>85</v>
      </c>
    </row>
    <row r="152" s="13" customFormat="1">
      <c r="A152" s="13"/>
      <c r="B152" s="264"/>
      <c r="C152" s="265"/>
      <c r="D152" s="259" t="s">
        <v>162</v>
      </c>
      <c r="E152" s="266" t="s">
        <v>1</v>
      </c>
      <c r="F152" s="267" t="s">
        <v>189</v>
      </c>
      <c r="G152" s="265"/>
      <c r="H152" s="266" t="s">
        <v>1</v>
      </c>
      <c r="I152" s="268"/>
      <c r="J152" s="265"/>
      <c r="K152" s="265"/>
      <c r="L152" s="269"/>
      <c r="M152" s="270"/>
      <c r="N152" s="271"/>
      <c r="O152" s="271"/>
      <c r="P152" s="271"/>
      <c r="Q152" s="271"/>
      <c r="R152" s="271"/>
      <c r="S152" s="271"/>
      <c r="T152" s="272"/>
      <c r="U152" s="13"/>
      <c r="V152" s="13"/>
      <c r="W152" s="13"/>
      <c r="X152" s="13"/>
      <c r="Y152" s="13"/>
      <c r="Z152" s="13"/>
      <c r="AA152" s="13"/>
      <c r="AB152" s="13"/>
      <c r="AC152" s="13"/>
      <c r="AD152" s="13"/>
      <c r="AE152" s="13"/>
      <c r="AT152" s="273" t="s">
        <v>162</v>
      </c>
      <c r="AU152" s="273" t="s">
        <v>85</v>
      </c>
      <c r="AV152" s="13" t="s">
        <v>21</v>
      </c>
      <c r="AW152" s="13" t="s">
        <v>34</v>
      </c>
      <c r="AX152" s="13" t="s">
        <v>77</v>
      </c>
      <c r="AY152" s="273" t="s">
        <v>149</v>
      </c>
    </row>
    <row r="153" s="14" customFormat="1">
      <c r="A153" s="14"/>
      <c r="B153" s="274"/>
      <c r="C153" s="275"/>
      <c r="D153" s="259" t="s">
        <v>162</v>
      </c>
      <c r="E153" s="276" t="s">
        <v>1</v>
      </c>
      <c r="F153" s="277" t="s">
        <v>264</v>
      </c>
      <c r="G153" s="275"/>
      <c r="H153" s="278">
        <v>12</v>
      </c>
      <c r="I153" s="279"/>
      <c r="J153" s="275"/>
      <c r="K153" s="275"/>
      <c r="L153" s="280"/>
      <c r="M153" s="281"/>
      <c r="N153" s="282"/>
      <c r="O153" s="282"/>
      <c r="P153" s="282"/>
      <c r="Q153" s="282"/>
      <c r="R153" s="282"/>
      <c r="S153" s="282"/>
      <c r="T153" s="283"/>
      <c r="U153" s="14"/>
      <c r="V153" s="14"/>
      <c r="W153" s="14"/>
      <c r="X153" s="14"/>
      <c r="Y153" s="14"/>
      <c r="Z153" s="14"/>
      <c r="AA153" s="14"/>
      <c r="AB153" s="14"/>
      <c r="AC153" s="14"/>
      <c r="AD153" s="14"/>
      <c r="AE153" s="14"/>
      <c r="AT153" s="284" t="s">
        <v>162</v>
      </c>
      <c r="AU153" s="284" t="s">
        <v>85</v>
      </c>
      <c r="AV153" s="14" t="s">
        <v>85</v>
      </c>
      <c r="AW153" s="14" t="s">
        <v>34</v>
      </c>
      <c r="AX153" s="14" t="s">
        <v>21</v>
      </c>
      <c r="AY153" s="284" t="s">
        <v>149</v>
      </c>
    </row>
    <row r="154" s="2" customFormat="1" ht="21.75" customHeight="1">
      <c r="A154" s="39"/>
      <c r="B154" s="40"/>
      <c r="C154" s="246" t="s">
        <v>191</v>
      </c>
      <c r="D154" s="246" t="s">
        <v>151</v>
      </c>
      <c r="E154" s="247" t="s">
        <v>192</v>
      </c>
      <c r="F154" s="248" t="s">
        <v>193</v>
      </c>
      <c r="G154" s="249" t="s">
        <v>154</v>
      </c>
      <c r="H154" s="250">
        <v>33.970999999999997</v>
      </c>
      <c r="I154" s="251"/>
      <c r="J154" s="252">
        <f>ROUND(I154*H154,2)</f>
        <v>0</v>
      </c>
      <c r="K154" s="248" t="s">
        <v>155</v>
      </c>
      <c r="L154" s="45"/>
      <c r="M154" s="253" t="s">
        <v>1</v>
      </c>
      <c r="N154" s="254" t="s">
        <v>42</v>
      </c>
      <c r="O154" s="92"/>
      <c r="P154" s="255">
        <f>O154*H154</f>
        <v>0</v>
      </c>
      <c r="Q154" s="255">
        <v>0</v>
      </c>
      <c r="R154" s="255">
        <f>Q154*H154</f>
        <v>0</v>
      </c>
      <c r="S154" s="255">
        <v>0</v>
      </c>
      <c r="T154" s="256">
        <f>S154*H154</f>
        <v>0</v>
      </c>
      <c r="U154" s="39"/>
      <c r="V154" s="39"/>
      <c r="W154" s="39"/>
      <c r="X154" s="39"/>
      <c r="Y154" s="39"/>
      <c r="Z154" s="39"/>
      <c r="AA154" s="39"/>
      <c r="AB154" s="39"/>
      <c r="AC154" s="39"/>
      <c r="AD154" s="39"/>
      <c r="AE154" s="39"/>
      <c r="AR154" s="257" t="s">
        <v>156</v>
      </c>
      <c r="AT154" s="257" t="s">
        <v>151</v>
      </c>
      <c r="AU154" s="257" t="s">
        <v>85</v>
      </c>
      <c r="AY154" s="18" t="s">
        <v>149</v>
      </c>
      <c r="BE154" s="258">
        <f>IF(N154="základní",J154,0)</f>
        <v>0</v>
      </c>
      <c r="BF154" s="258">
        <f>IF(N154="snížená",J154,0)</f>
        <v>0</v>
      </c>
      <c r="BG154" s="258">
        <f>IF(N154="zákl. přenesená",J154,0)</f>
        <v>0</v>
      </c>
      <c r="BH154" s="258">
        <f>IF(N154="sníž. přenesená",J154,0)</f>
        <v>0</v>
      </c>
      <c r="BI154" s="258">
        <f>IF(N154="nulová",J154,0)</f>
        <v>0</v>
      </c>
      <c r="BJ154" s="18" t="s">
        <v>21</v>
      </c>
      <c r="BK154" s="258">
        <f>ROUND(I154*H154,2)</f>
        <v>0</v>
      </c>
      <c r="BL154" s="18" t="s">
        <v>156</v>
      </c>
      <c r="BM154" s="257" t="s">
        <v>747</v>
      </c>
    </row>
    <row r="155" s="2" customFormat="1">
      <c r="A155" s="39"/>
      <c r="B155" s="40"/>
      <c r="C155" s="41"/>
      <c r="D155" s="259" t="s">
        <v>158</v>
      </c>
      <c r="E155" s="41"/>
      <c r="F155" s="260" t="s">
        <v>195</v>
      </c>
      <c r="G155" s="41"/>
      <c r="H155" s="41"/>
      <c r="I155" s="157"/>
      <c r="J155" s="41"/>
      <c r="K155" s="41"/>
      <c r="L155" s="45"/>
      <c r="M155" s="261"/>
      <c r="N155" s="262"/>
      <c r="O155" s="92"/>
      <c r="P155" s="92"/>
      <c r="Q155" s="92"/>
      <c r="R155" s="92"/>
      <c r="S155" s="92"/>
      <c r="T155" s="93"/>
      <c r="U155" s="39"/>
      <c r="V155" s="39"/>
      <c r="W155" s="39"/>
      <c r="X155" s="39"/>
      <c r="Y155" s="39"/>
      <c r="Z155" s="39"/>
      <c r="AA155" s="39"/>
      <c r="AB155" s="39"/>
      <c r="AC155" s="39"/>
      <c r="AD155" s="39"/>
      <c r="AE155" s="39"/>
      <c r="AT155" s="18" t="s">
        <v>158</v>
      </c>
      <c r="AU155" s="18" t="s">
        <v>85</v>
      </c>
    </row>
    <row r="156" s="2" customFormat="1">
      <c r="A156" s="39"/>
      <c r="B156" s="40"/>
      <c r="C156" s="41"/>
      <c r="D156" s="259" t="s">
        <v>160</v>
      </c>
      <c r="E156" s="41"/>
      <c r="F156" s="263" t="s">
        <v>196</v>
      </c>
      <c r="G156" s="41"/>
      <c r="H156" s="41"/>
      <c r="I156" s="157"/>
      <c r="J156" s="41"/>
      <c r="K156" s="41"/>
      <c r="L156" s="45"/>
      <c r="M156" s="261"/>
      <c r="N156" s="262"/>
      <c r="O156" s="92"/>
      <c r="P156" s="92"/>
      <c r="Q156" s="92"/>
      <c r="R156" s="92"/>
      <c r="S156" s="92"/>
      <c r="T156" s="93"/>
      <c r="U156" s="39"/>
      <c r="V156" s="39"/>
      <c r="W156" s="39"/>
      <c r="X156" s="39"/>
      <c r="Y156" s="39"/>
      <c r="Z156" s="39"/>
      <c r="AA156" s="39"/>
      <c r="AB156" s="39"/>
      <c r="AC156" s="39"/>
      <c r="AD156" s="39"/>
      <c r="AE156" s="39"/>
      <c r="AT156" s="18" t="s">
        <v>160</v>
      </c>
      <c r="AU156" s="18" t="s">
        <v>85</v>
      </c>
    </row>
    <row r="157" s="2" customFormat="1">
      <c r="A157" s="39"/>
      <c r="B157" s="40"/>
      <c r="C157" s="41"/>
      <c r="D157" s="259" t="s">
        <v>180</v>
      </c>
      <c r="E157" s="41"/>
      <c r="F157" s="263" t="s">
        <v>197</v>
      </c>
      <c r="G157" s="41"/>
      <c r="H157" s="41"/>
      <c r="I157" s="157"/>
      <c r="J157" s="41"/>
      <c r="K157" s="41"/>
      <c r="L157" s="45"/>
      <c r="M157" s="261"/>
      <c r="N157" s="262"/>
      <c r="O157" s="92"/>
      <c r="P157" s="92"/>
      <c r="Q157" s="92"/>
      <c r="R157" s="92"/>
      <c r="S157" s="92"/>
      <c r="T157" s="93"/>
      <c r="U157" s="39"/>
      <c r="V157" s="39"/>
      <c r="W157" s="39"/>
      <c r="X157" s="39"/>
      <c r="Y157" s="39"/>
      <c r="Z157" s="39"/>
      <c r="AA157" s="39"/>
      <c r="AB157" s="39"/>
      <c r="AC157" s="39"/>
      <c r="AD157" s="39"/>
      <c r="AE157" s="39"/>
      <c r="AT157" s="18" t="s">
        <v>180</v>
      </c>
      <c r="AU157" s="18" t="s">
        <v>85</v>
      </c>
    </row>
    <row r="158" s="13" customFormat="1">
      <c r="A158" s="13"/>
      <c r="B158" s="264"/>
      <c r="C158" s="265"/>
      <c r="D158" s="259" t="s">
        <v>162</v>
      </c>
      <c r="E158" s="266" t="s">
        <v>1</v>
      </c>
      <c r="F158" s="267" t="s">
        <v>198</v>
      </c>
      <c r="G158" s="265"/>
      <c r="H158" s="266" t="s">
        <v>1</v>
      </c>
      <c r="I158" s="268"/>
      <c r="J158" s="265"/>
      <c r="K158" s="265"/>
      <c r="L158" s="269"/>
      <c r="M158" s="270"/>
      <c r="N158" s="271"/>
      <c r="O158" s="271"/>
      <c r="P158" s="271"/>
      <c r="Q158" s="271"/>
      <c r="R158" s="271"/>
      <c r="S158" s="271"/>
      <c r="T158" s="272"/>
      <c r="U158" s="13"/>
      <c r="V158" s="13"/>
      <c r="W158" s="13"/>
      <c r="X158" s="13"/>
      <c r="Y158" s="13"/>
      <c r="Z158" s="13"/>
      <c r="AA158" s="13"/>
      <c r="AB158" s="13"/>
      <c r="AC158" s="13"/>
      <c r="AD158" s="13"/>
      <c r="AE158" s="13"/>
      <c r="AT158" s="273" t="s">
        <v>162</v>
      </c>
      <c r="AU158" s="273" t="s">
        <v>85</v>
      </c>
      <c r="AV158" s="13" t="s">
        <v>21</v>
      </c>
      <c r="AW158" s="13" t="s">
        <v>34</v>
      </c>
      <c r="AX158" s="13" t="s">
        <v>77</v>
      </c>
      <c r="AY158" s="273" t="s">
        <v>149</v>
      </c>
    </row>
    <row r="159" s="14" customFormat="1">
      <c r="A159" s="14"/>
      <c r="B159" s="274"/>
      <c r="C159" s="275"/>
      <c r="D159" s="259" t="s">
        <v>162</v>
      </c>
      <c r="E159" s="276" t="s">
        <v>1</v>
      </c>
      <c r="F159" s="277" t="s">
        <v>748</v>
      </c>
      <c r="G159" s="275"/>
      <c r="H159" s="278">
        <v>19.106999999999999</v>
      </c>
      <c r="I159" s="279"/>
      <c r="J159" s="275"/>
      <c r="K159" s="275"/>
      <c r="L159" s="280"/>
      <c r="M159" s="281"/>
      <c r="N159" s="282"/>
      <c r="O159" s="282"/>
      <c r="P159" s="282"/>
      <c r="Q159" s="282"/>
      <c r="R159" s="282"/>
      <c r="S159" s="282"/>
      <c r="T159" s="283"/>
      <c r="U159" s="14"/>
      <c r="V159" s="14"/>
      <c r="W159" s="14"/>
      <c r="X159" s="14"/>
      <c r="Y159" s="14"/>
      <c r="Z159" s="14"/>
      <c r="AA159" s="14"/>
      <c r="AB159" s="14"/>
      <c r="AC159" s="14"/>
      <c r="AD159" s="14"/>
      <c r="AE159" s="14"/>
      <c r="AT159" s="284" t="s">
        <v>162</v>
      </c>
      <c r="AU159" s="284" t="s">
        <v>85</v>
      </c>
      <c r="AV159" s="14" t="s">
        <v>85</v>
      </c>
      <c r="AW159" s="14" t="s">
        <v>34</v>
      </c>
      <c r="AX159" s="14" t="s">
        <v>77</v>
      </c>
      <c r="AY159" s="284" t="s">
        <v>149</v>
      </c>
    </row>
    <row r="160" s="13" customFormat="1">
      <c r="A160" s="13"/>
      <c r="B160" s="264"/>
      <c r="C160" s="265"/>
      <c r="D160" s="259" t="s">
        <v>162</v>
      </c>
      <c r="E160" s="266" t="s">
        <v>1</v>
      </c>
      <c r="F160" s="267" t="s">
        <v>200</v>
      </c>
      <c r="G160" s="265"/>
      <c r="H160" s="266" t="s">
        <v>1</v>
      </c>
      <c r="I160" s="268"/>
      <c r="J160" s="265"/>
      <c r="K160" s="265"/>
      <c r="L160" s="269"/>
      <c r="M160" s="270"/>
      <c r="N160" s="271"/>
      <c r="O160" s="271"/>
      <c r="P160" s="271"/>
      <c r="Q160" s="271"/>
      <c r="R160" s="271"/>
      <c r="S160" s="271"/>
      <c r="T160" s="272"/>
      <c r="U160" s="13"/>
      <c r="V160" s="13"/>
      <c r="W160" s="13"/>
      <c r="X160" s="13"/>
      <c r="Y160" s="13"/>
      <c r="Z160" s="13"/>
      <c r="AA160" s="13"/>
      <c r="AB160" s="13"/>
      <c r="AC160" s="13"/>
      <c r="AD160" s="13"/>
      <c r="AE160" s="13"/>
      <c r="AT160" s="273" t="s">
        <v>162</v>
      </c>
      <c r="AU160" s="273" t="s">
        <v>85</v>
      </c>
      <c r="AV160" s="13" t="s">
        <v>21</v>
      </c>
      <c r="AW160" s="13" t="s">
        <v>34</v>
      </c>
      <c r="AX160" s="13" t="s">
        <v>77</v>
      </c>
      <c r="AY160" s="273" t="s">
        <v>149</v>
      </c>
    </row>
    <row r="161" s="14" customFormat="1">
      <c r="A161" s="14"/>
      <c r="B161" s="274"/>
      <c r="C161" s="275"/>
      <c r="D161" s="259" t="s">
        <v>162</v>
      </c>
      <c r="E161" s="276" t="s">
        <v>1</v>
      </c>
      <c r="F161" s="277" t="s">
        <v>749</v>
      </c>
      <c r="G161" s="275"/>
      <c r="H161" s="278">
        <v>14.864000000000001</v>
      </c>
      <c r="I161" s="279"/>
      <c r="J161" s="275"/>
      <c r="K161" s="275"/>
      <c r="L161" s="280"/>
      <c r="M161" s="281"/>
      <c r="N161" s="282"/>
      <c r="O161" s="282"/>
      <c r="P161" s="282"/>
      <c r="Q161" s="282"/>
      <c r="R161" s="282"/>
      <c r="S161" s="282"/>
      <c r="T161" s="283"/>
      <c r="U161" s="14"/>
      <c r="V161" s="14"/>
      <c r="W161" s="14"/>
      <c r="X161" s="14"/>
      <c r="Y161" s="14"/>
      <c r="Z161" s="14"/>
      <c r="AA161" s="14"/>
      <c r="AB161" s="14"/>
      <c r="AC161" s="14"/>
      <c r="AD161" s="14"/>
      <c r="AE161" s="14"/>
      <c r="AT161" s="284" t="s">
        <v>162</v>
      </c>
      <c r="AU161" s="284" t="s">
        <v>85</v>
      </c>
      <c r="AV161" s="14" t="s">
        <v>85</v>
      </c>
      <c r="AW161" s="14" t="s">
        <v>34</v>
      </c>
      <c r="AX161" s="14" t="s">
        <v>77</v>
      </c>
      <c r="AY161" s="284" t="s">
        <v>149</v>
      </c>
    </row>
    <row r="162" s="15" customFormat="1">
      <c r="A162" s="15"/>
      <c r="B162" s="285"/>
      <c r="C162" s="286"/>
      <c r="D162" s="259" t="s">
        <v>162</v>
      </c>
      <c r="E162" s="287" t="s">
        <v>1</v>
      </c>
      <c r="F162" s="288" t="s">
        <v>166</v>
      </c>
      <c r="G162" s="286"/>
      <c r="H162" s="289">
        <v>33.970999999999997</v>
      </c>
      <c r="I162" s="290"/>
      <c r="J162" s="286"/>
      <c r="K162" s="286"/>
      <c r="L162" s="291"/>
      <c r="M162" s="292"/>
      <c r="N162" s="293"/>
      <c r="O162" s="293"/>
      <c r="P162" s="293"/>
      <c r="Q162" s="293"/>
      <c r="R162" s="293"/>
      <c r="S162" s="293"/>
      <c r="T162" s="294"/>
      <c r="U162" s="15"/>
      <c r="V162" s="15"/>
      <c r="W162" s="15"/>
      <c r="X162" s="15"/>
      <c r="Y162" s="15"/>
      <c r="Z162" s="15"/>
      <c r="AA162" s="15"/>
      <c r="AB162" s="15"/>
      <c r="AC162" s="15"/>
      <c r="AD162" s="15"/>
      <c r="AE162" s="15"/>
      <c r="AT162" s="295" t="s">
        <v>162</v>
      </c>
      <c r="AU162" s="295" t="s">
        <v>85</v>
      </c>
      <c r="AV162" s="15" t="s">
        <v>156</v>
      </c>
      <c r="AW162" s="15" t="s">
        <v>34</v>
      </c>
      <c r="AX162" s="15" t="s">
        <v>21</v>
      </c>
      <c r="AY162" s="295" t="s">
        <v>149</v>
      </c>
    </row>
    <row r="163" s="2" customFormat="1" ht="33" customHeight="1">
      <c r="A163" s="39"/>
      <c r="B163" s="40"/>
      <c r="C163" s="246" t="s">
        <v>202</v>
      </c>
      <c r="D163" s="246" t="s">
        <v>151</v>
      </c>
      <c r="E163" s="247" t="s">
        <v>203</v>
      </c>
      <c r="F163" s="248" t="s">
        <v>204</v>
      </c>
      <c r="G163" s="249" t="s">
        <v>169</v>
      </c>
      <c r="H163" s="250">
        <v>274.65499999999997</v>
      </c>
      <c r="I163" s="251"/>
      <c r="J163" s="252">
        <f>ROUND(I163*H163,2)</f>
        <v>0</v>
      </c>
      <c r="K163" s="248" t="s">
        <v>155</v>
      </c>
      <c r="L163" s="45"/>
      <c r="M163" s="253" t="s">
        <v>1</v>
      </c>
      <c r="N163" s="254" t="s">
        <v>42</v>
      </c>
      <c r="O163" s="92"/>
      <c r="P163" s="255">
        <f>O163*H163</f>
        <v>0</v>
      </c>
      <c r="Q163" s="255">
        <v>0</v>
      </c>
      <c r="R163" s="255">
        <f>Q163*H163</f>
        <v>0</v>
      </c>
      <c r="S163" s="255">
        <v>0</v>
      </c>
      <c r="T163" s="256">
        <f>S163*H163</f>
        <v>0</v>
      </c>
      <c r="U163" s="39"/>
      <c r="V163" s="39"/>
      <c r="W163" s="39"/>
      <c r="X163" s="39"/>
      <c r="Y163" s="39"/>
      <c r="Z163" s="39"/>
      <c r="AA163" s="39"/>
      <c r="AB163" s="39"/>
      <c r="AC163" s="39"/>
      <c r="AD163" s="39"/>
      <c r="AE163" s="39"/>
      <c r="AR163" s="257" t="s">
        <v>156</v>
      </c>
      <c r="AT163" s="257" t="s">
        <v>151</v>
      </c>
      <c r="AU163" s="257" t="s">
        <v>85</v>
      </c>
      <c r="AY163" s="18" t="s">
        <v>149</v>
      </c>
      <c r="BE163" s="258">
        <f>IF(N163="základní",J163,0)</f>
        <v>0</v>
      </c>
      <c r="BF163" s="258">
        <f>IF(N163="snížená",J163,0)</f>
        <v>0</v>
      </c>
      <c r="BG163" s="258">
        <f>IF(N163="zákl. přenesená",J163,0)</f>
        <v>0</v>
      </c>
      <c r="BH163" s="258">
        <f>IF(N163="sníž. přenesená",J163,0)</f>
        <v>0</v>
      </c>
      <c r="BI163" s="258">
        <f>IF(N163="nulová",J163,0)</f>
        <v>0</v>
      </c>
      <c r="BJ163" s="18" t="s">
        <v>21</v>
      </c>
      <c r="BK163" s="258">
        <f>ROUND(I163*H163,2)</f>
        <v>0</v>
      </c>
      <c r="BL163" s="18" t="s">
        <v>156</v>
      </c>
      <c r="BM163" s="257" t="s">
        <v>750</v>
      </c>
    </row>
    <row r="164" s="2" customFormat="1">
      <c r="A164" s="39"/>
      <c r="B164" s="40"/>
      <c r="C164" s="41"/>
      <c r="D164" s="259" t="s">
        <v>158</v>
      </c>
      <c r="E164" s="41"/>
      <c r="F164" s="260" t="s">
        <v>206</v>
      </c>
      <c r="G164" s="41"/>
      <c r="H164" s="41"/>
      <c r="I164" s="157"/>
      <c r="J164" s="41"/>
      <c r="K164" s="41"/>
      <c r="L164" s="45"/>
      <c r="M164" s="261"/>
      <c r="N164" s="262"/>
      <c r="O164" s="92"/>
      <c r="P164" s="92"/>
      <c r="Q164" s="92"/>
      <c r="R164" s="92"/>
      <c r="S164" s="92"/>
      <c r="T164" s="93"/>
      <c r="U164" s="39"/>
      <c r="V164" s="39"/>
      <c r="W164" s="39"/>
      <c r="X164" s="39"/>
      <c r="Y164" s="39"/>
      <c r="Z164" s="39"/>
      <c r="AA164" s="39"/>
      <c r="AB164" s="39"/>
      <c r="AC164" s="39"/>
      <c r="AD164" s="39"/>
      <c r="AE164" s="39"/>
      <c r="AT164" s="18" t="s">
        <v>158</v>
      </c>
      <c r="AU164" s="18" t="s">
        <v>85</v>
      </c>
    </row>
    <row r="165" s="2" customFormat="1">
      <c r="A165" s="39"/>
      <c r="B165" s="40"/>
      <c r="C165" s="41"/>
      <c r="D165" s="259" t="s">
        <v>160</v>
      </c>
      <c r="E165" s="41"/>
      <c r="F165" s="263" t="s">
        <v>207</v>
      </c>
      <c r="G165" s="41"/>
      <c r="H165" s="41"/>
      <c r="I165" s="157"/>
      <c r="J165" s="41"/>
      <c r="K165" s="41"/>
      <c r="L165" s="45"/>
      <c r="M165" s="261"/>
      <c r="N165" s="262"/>
      <c r="O165" s="92"/>
      <c r="P165" s="92"/>
      <c r="Q165" s="92"/>
      <c r="R165" s="92"/>
      <c r="S165" s="92"/>
      <c r="T165" s="93"/>
      <c r="U165" s="39"/>
      <c r="V165" s="39"/>
      <c r="W165" s="39"/>
      <c r="X165" s="39"/>
      <c r="Y165" s="39"/>
      <c r="Z165" s="39"/>
      <c r="AA165" s="39"/>
      <c r="AB165" s="39"/>
      <c r="AC165" s="39"/>
      <c r="AD165" s="39"/>
      <c r="AE165" s="39"/>
      <c r="AT165" s="18" t="s">
        <v>160</v>
      </c>
      <c r="AU165" s="18" t="s">
        <v>85</v>
      </c>
    </row>
    <row r="166" s="2" customFormat="1">
      <c r="A166" s="39"/>
      <c r="B166" s="40"/>
      <c r="C166" s="41"/>
      <c r="D166" s="259" t="s">
        <v>180</v>
      </c>
      <c r="E166" s="41"/>
      <c r="F166" s="263" t="s">
        <v>751</v>
      </c>
      <c r="G166" s="41"/>
      <c r="H166" s="41"/>
      <c r="I166" s="157"/>
      <c r="J166" s="41"/>
      <c r="K166" s="41"/>
      <c r="L166" s="45"/>
      <c r="M166" s="261"/>
      <c r="N166" s="262"/>
      <c r="O166" s="92"/>
      <c r="P166" s="92"/>
      <c r="Q166" s="92"/>
      <c r="R166" s="92"/>
      <c r="S166" s="92"/>
      <c r="T166" s="93"/>
      <c r="U166" s="39"/>
      <c r="V166" s="39"/>
      <c r="W166" s="39"/>
      <c r="X166" s="39"/>
      <c r="Y166" s="39"/>
      <c r="Z166" s="39"/>
      <c r="AA166" s="39"/>
      <c r="AB166" s="39"/>
      <c r="AC166" s="39"/>
      <c r="AD166" s="39"/>
      <c r="AE166" s="39"/>
      <c r="AT166" s="18" t="s">
        <v>180</v>
      </c>
      <c r="AU166" s="18" t="s">
        <v>85</v>
      </c>
    </row>
    <row r="167" s="13" customFormat="1">
      <c r="A167" s="13"/>
      <c r="B167" s="264"/>
      <c r="C167" s="265"/>
      <c r="D167" s="259" t="s">
        <v>162</v>
      </c>
      <c r="E167" s="266" t="s">
        <v>1</v>
      </c>
      <c r="F167" s="267" t="s">
        <v>208</v>
      </c>
      <c r="G167" s="265"/>
      <c r="H167" s="266" t="s">
        <v>1</v>
      </c>
      <c r="I167" s="268"/>
      <c r="J167" s="265"/>
      <c r="K167" s="265"/>
      <c r="L167" s="269"/>
      <c r="M167" s="270"/>
      <c r="N167" s="271"/>
      <c r="O167" s="271"/>
      <c r="P167" s="271"/>
      <c r="Q167" s="271"/>
      <c r="R167" s="271"/>
      <c r="S167" s="271"/>
      <c r="T167" s="272"/>
      <c r="U167" s="13"/>
      <c r="V167" s="13"/>
      <c r="W167" s="13"/>
      <c r="X167" s="13"/>
      <c r="Y167" s="13"/>
      <c r="Z167" s="13"/>
      <c r="AA167" s="13"/>
      <c r="AB167" s="13"/>
      <c r="AC167" s="13"/>
      <c r="AD167" s="13"/>
      <c r="AE167" s="13"/>
      <c r="AT167" s="273" t="s">
        <v>162</v>
      </c>
      <c r="AU167" s="273" t="s">
        <v>85</v>
      </c>
      <c r="AV167" s="13" t="s">
        <v>21</v>
      </c>
      <c r="AW167" s="13" t="s">
        <v>34</v>
      </c>
      <c r="AX167" s="13" t="s">
        <v>77</v>
      </c>
      <c r="AY167" s="273" t="s">
        <v>149</v>
      </c>
    </row>
    <row r="168" s="14" customFormat="1">
      <c r="A168" s="14"/>
      <c r="B168" s="274"/>
      <c r="C168" s="275"/>
      <c r="D168" s="259" t="s">
        <v>162</v>
      </c>
      <c r="E168" s="276" t="s">
        <v>1</v>
      </c>
      <c r="F168" s="277" t="s">
        <v>752</v>
      </c>
      <c r="G168" s="275"/>
      <c r="H168" s="278">
        <v>423.36200000000002</v>
      </c>
      <c r="I168" s="279"/>
      <c r="J168" s="275"/>
      <c r="K168" s="275"/>
      <c r="L168" s="280"/>
      <c r="M168" s="281"/>
      <c r="N168" s="282"/>
      <c r="O168" s="282"/>
      <c r="P168" s="282"/>
      <c r="Q168" s="282"/>
      <c r="R168" s="282"/>
      <c r="S168" s="282"/>
      <c r="T168" s="283"/>
      <c r="U168" s="14"/>
      <c r="V168" s="14"/>
      <c r="W168" s="14"/>
      <c r="X168" s="14"/>
      <c r="Y168" s="14"/>
      <c r="Z168" s="14"/>
      <c r="AA168" s="14"/>
      <c r="AB168" s="14"/>
      <c r="AC168" s="14"/>
      <c r="AD168" s="14"/>
      <c r="AE168" s="14"/>
      <c r="AT168" s="284" t="s">
        <v>162</v>
      </c>
      <c r="AU168" s="284" t="s">
        <v>85</v>
      </c>
      <c r="AV168" s="14" t="s">
        <v>85</v>
      </c>
      <c r="AW168" s="14" t="s">
        <v>34</v>
      </c>
      <c r="AX168" s="14" t="s">
        <v>77</v>
      </c>
      <c r="AY168" s="284" t="s">
        <v>149</v>
      </c>
    </row>
    <row r="169" s="13" customFormat="1">
      <c r="A169" s="13"/>
      <c r="B169" s="264"/>
      <c r="C169" s="265"/>
      <c r="D169" s="259" t="s">
        <v>162</v>
      </c>
      <c r="E169" s="266" t="s">
        <v>1</v>
      </c>
      <c r="F169" s="267" t="s">
        <v>210</v>
      </c>
      <c r="G169" s="265"/>
      <c r="H169" s="266" t="s">
        <v>1</v>
      </c>
      <c r="I169" s="268"/>
      <c r="J169" s="265"/>
      <c r="K169" s="265"/>
      <c r="L169" s="269"/>
      <c r="M169" s="270"/>
      <c r="N169" s="271"/>
      <c r="O169" s="271"/>
      <c r="P169" s="271"/>
      <c r="Q169" s="271"/>
      <c r="R169" s="271"/>
      <c r="S169" s="271"/>
      <c r="T169" s="272"/>
      <c r="U169" s="13"/>
      <c r="V169" s="13"/>
      <c r="W169" s="13"/>
      <c r="X169" s="13"/>
      <c r="Y169" s="13"/>
      <c r="Z169" s="13"/>
      <c r="AA169" s="13"/>
      <c r="AB169" s="13"/>
      <c r="AC169" s="13"/>
      <c r="AD169" s="13"/>
      <c r="AE169" s="13"/>
      <c r="AT169" s="273" t="s">
        <v>162</v>
      </c>
      <c r="AU169" s="273" t="s">
        <v>85</v>
      </c>
      <c r="AV169" s="13" t="s">
        <v>21</v>
      </c>
      <c r="AW169" s="13" t="s">
        <v>34</v>
      </c>
      <c r="AX169" s="13" t="s">
        <v>77</v>
      </c>
      <c r="AY169" s="273" t="s">
        <v>149</v>
      </c>
    </row>
    <row r="170" s="14" customFormat="1">
      <c r="A170" s="14"/>
      <c r="B170" s="274"/>
      <c r="C170" s="275"/>
      <c r="D170" s="259" t="s">
        <v>162</v>
      </c>
      <c r="E170" s="276" t="s">
        <v>1</v>
      </c>
      <c r="F170" s="277" t="s">
        <v>753</v>
      </c>
      <c r="G170" s="275"/>
      <c r="H170" s="278">
        <v>4.1619999999999999</v>
      </c>
      <c r="I170" s="279"/>
      <c r="J170" s="275"/>
      <c r="K170" s="275"/>
      <c r="L170" s="280"/>
      <c r="M170" s="281"/>
      <c r="N170" s="282"/>
      <c r="O170" s="282"/>
      <c r="P170" s="282"/>
      <c r="Q170" s="282"/>
      <c r="R170" s="282"/>
      <c r="S170" s="282"/>
      <c r="T170" s="283"/>
      <c r="U170" s="14"/>
      <c r="V170" s="14"/>
      <c r="W170" s="14"/>
      <c r="X170" s="14"/>
      <c r="Y170" s="14"/>
      <c r="Z170" s="14"/>
      <c r="AA170" s="14"/>
      <c r="AB170" s="14"/>
      <c r="AC170" s="14"/>
      <c r="AD170" s="14"/>
      <c r="AE170" s="14"/>
      <c r="AT170" s="284" t="s">
        <v>162</v>
      </c>
      <c r="AU170" s="284" t="s">
        <v>85</v>
      </c>
      <c r="AV170" s="14" t="s">
        <v>85</v>
      </c>
      <c r="AW170" s="14" t="s">
        <v>34</v>
      </c>
      <c r="AX170" s="14" t="s">
        <v>77</v>
      </c>
      <c r="AY170" s="284" t="s">
        <v>149</v>
      </c>
    </row>
    <row r="171" s="14" customFormat="1">
      <c r="A171" s="14"/>
      <c r="B171" s="274"/>
      <c r="C171" s="275"/>
      <c r="D171" s="259" t="s">
        <v>162</v>
      </c>
      <c r="E171" s="276" t="s">
        <v>1</v>
      </c>
      <c r="F171" s="277" t="s">
        <v>754</v>
      </c>
      <c r="G171" s="275"/>
      <c r="H171" s="278">
        <v>3.9820000000000002</v>
      </c>
      <c r="I171" s="279"/>
      <c r="J171" s="275"/>
      <c r="K171" s="275"/>
      <c r="L171" s="280"/>
      <c r="M171" s="281"/>
      <c r="N171" s="282"/>
      <c r="O171" s="282"/>
      <c r="P171" s="282"/>
      <c r="Q171" s="282"/>
      <c r="R171" s="282"/>
      <c r="S171" s="282"/>
      <c r="T171" s="283"/>
      <c r="U171" s="14"/>
      <c r="V171" s="14"/>
      <c r="W171" s="14"/>
      <c r="X171" s="14"/>
      <c r="Y171" s="14"/>
      <c r="Z171" s="14"/>
      <c r="AA171" s="14"/>
      <c r="AB171" s="14"/>
      <c r="AC171" s="14"/>
      <c r="AD171" s="14"/>
      <c r="AE171" s="14"/>
      <c r="AT171" s="284" t="s">
        <v>162</v>
      </c>
      <c r="AU171" s="284" t="s">
        <v>85</v>
      </c>
      <c r="AV171" s="14" t="s">
        <v>85</v>
      </c>
      <c r="AW171" s="14" t="s">
        <v>34</v>
      </c>
      <c r="AX171" s="14" t="s">
        <v>77</v>
      </c>
      <c r="AY171" s="284" t="s">
        <v>149</v>
      </c>
    </row>
    <row r="172" s="16" customFormat="1">
      <c r="A172" s="16"/>
      <c r="B172" s="296"/>
      <c r="C172" s="297"/>
      <c r="D172" s="259" t="s">
        <v>162</v>
      </c>
      <c r="E172" s="298" t="s">
        <v>1</v>
      </c>
      <c r="F172" s="299" t="s">
        <v>213</v>
      </c>
      <c r="G172" s="297"/>
      <c r="H172" s="300">
        <v>431.50599999999997</v>
      </c>
      <c r="I172" s="301"/>
      <c r="J172" s="297"/>
      <c r="K172" s="297"/>
      <c r="L172" s="302"/>
      <c r="M172" s="303"/>
      <c r="N172" s="304"/>
      <c r="O172" s="304"/>
      <c r="P172" s="304"/>
      <c r="Q172" s="304"/>
      <c r="R172" s="304"/>
      <c r="S172" s="304"/>
      <c r="T172" s="305"/>
      <c r="U172" s="16"/>
      <c r="V172" s="16"/>
      <c r="W172" s="16"/>
      <c r="X172" s="16"/>
      <c r="Y172" s="16"/>
      <c r="Z172" s="16"/>
      <c r="AA172" s="16"/>
      <c r="AB172" s="16"/>
      <c r="AC172" s="16"/>
      <c r="AD172" s="16"/>
      <c r="AE172" s="16"/>
      <c r="AT172" s="306" t="s">
        <v>162</v>
      </c>
      <c r="AU172" s="306" t="s">
        <v>85</v>
      </c>
      <c r="AV172" s="16" t="s">
        <v>91</v>
      </c>
      <c r="AW172" s="16" t="s">
        <v>34</v>
      </c>
      <c r="AX172" s="16" t="s">
        <v>77</v>
      </c>
      <c r="AY172" s="306" t="s">
        <v>149</v>
      </c>
    </row>
    <row r="173" s="13" customFormat="1">
      <c r="A173" s="13"/>
      <c r="B173" s="264"/>
      <c r="C173" s="265"/>
      <c r="D173" s="259" t="s">
        <v>162</v>
      </c>
      <c r="E173" s="266" t="s">
        <v>1</v>
      </c>
      <c r="F173" s="267" t="s">
        <v>214</v>
      </c>
      <c r="G173" s="265"/>
      <c r="H173" s="266" t="s">
        <v>1</v>
      </c>
      <c r="I173" s="268"/>
      <c r="J173" s="265"/>
      <c r="K173" s="265"/>
      <c r="L173" s="269"/>
      <c r="M173" s="270"/>
      <c r="N173" s="271"/>
      <c r="O173" s="271"/>
      <c r="P173" s="271"/>
      <c r="Q173" s="271"/>
      <c r="R173" s="271"/>
      <c r="S173" s="271"/>
      <c r="T173" s="272"/>
      <c r="U173" s="13"/>
      <c r="V173" s="13"/>
      <c r="W173" s="13"/>
      <c r="X173" s="13"/>
      <c r="Y173" s="13"/>
      <c r="Z173" s="13"/>
      <c r="AA173" s="13"/>
      <c r="AB173" s="13"/>
      <c r="AC173" s="13"/>
      <c r="AD173" s="13"/>
      <c r="AE173" s="13"/>
      <c r="AT173" s="273" t="s">
        <v>162</v>
      </c>
      <c r="AU173" s="273" t="s">
        <v>85</v>
      </c>
      <c r="AV173" s="13" t="s">
        <v>21</v>
      </c>
      <c r="AW173" s="13" t="s">
        <v>34</v>
      </c>
      <c r="AX173" s="13" t="s">
        <v>77</v>
      </c>
      <c r="AY173" s="273" t="s">
        <v>149</v>
      </c>
    </row>
    <row r="174" s="13" customFormat="1">
      <c r="A174" s="13"/>
      <c r="B174" s="264"/>
      <c r="C174" s="265"/>
      <c r="D174" s="259" t="s">
        <v>162</v>
      </c>
      <c r="E174" s="266" t="s">
        <v>1</v>
      </c>
      <c r="F174" s="267" t="s">
        <v>755</v>
      </c>
      <c r="G174" s="265"/>
      <c r="H174" s="266" t="s">
        <v>1</v>
      </c>
      <c r="I174" s="268"/>
      <c r="J174" s="265"/>
      <c r="K174" s="265"/>
      <c r="L174" s="269"/>
      <c r="M174" s="270"/>
      <c r="N174" s="271"/>
      <c r="O174" s="271"/>
      <c r="P174" s="271"/>
      <c r="Q174" s="271"/>
      <c r="R174" s="271"/>
      <c r="S174" s="271"/>
      <c r="T174" s="272"/>
      <c r="U174" s="13"/>
      <c r="V174" s="13"/>
      <c r="W174" s="13"/>
      <c r="X174" s="13"/>
      <c r="Y174" s="13"/>
      <c r="Z174" s="13"/>
      <c r="AA174" s="13"/>
      <c r="AB174" s="13"/>
      <c r="AC174" s="13"/>
      <c r="AD174" s="13"/>
      <c r="AE174" s="13"/>
      <c r="AT174" s="273" t="s">
        <v>162</v>
      </c>
      <c r="AU174" s="273" t="s">
        <v>85</v>
      </c>
      <c r="AV174" s="13" t="s">
        <v>21</v>
      </c>
      <c r="AW174" s="13" t="s">
        <v>34</v>
      </c>
      <c r="AX174" s="13" t="s">
        <v>77</v>
      </c>
      <c r="AY174" s="273" t="s">
        <v>149</v>
      </c>
    </row>
    <row r="175" s="14" customFormat="1">
      <c r="A175" s="14"/>
      <c r="B175" s="274"/>
      <c r="C175" s="275"/>
      <c r="D175" s="259" t="s">
        <v>162</v>
      </c>
      <c r="E175" s="276" t="s">
        <v>1</v>
      </c>
      <c r="F175" s="277" t="s">
        <v>756</v>
      </c>
      <c r="G175" s="275"/>
      <c r="H175" s="278">
        <v>-44.137999999999998</v>
      </c>
      <c r="I175" s="279"/>
      <c r="J175" s="275"/>
      <c r="K175" s="275"/>
      <c r="L175" s="280"/>
      <c r="M175" s="281"/>
      <c r="N175" s="282"/>
      <c r="O175" s="282"/>
      <c r="P175" s="282"/>
      <c r="Q175" s="282"/>
      <c r="R175" s="282"/>
      <c r="S175" s="282"/>
      <c r="T175" s="283"/>
      <c r="U175" s="14"/>
      <c r="V175" s="14"/>
      <c r="W175" s="14"/>
      <c r="X175" s="14"/>
      <c r="Y175" s="14"/>
      <c r="Z175" s="14"/>
      <c r="AA175" s="14"/>
      <c r="AB175" s="14"/>
      <c r="AC175" s="14"/>
      <c r="AD175" s="14"/>
      <c r="AE175" s="14"/>
      <c r="AT175" s="284" t="s">
        <v>162</v>
      </c>
      <c r="AU175" s="284" t="s">
        <v>85</v>
      </c>
      <c r="AV175" s="14" t="s">
        <v>85</v>
      </c>
      <c r="AW175" s="14" t="s">
        <v>34</v>
      </c>
      <c r="AX175" s="14" t="s">
        <v>77</v>
      </c>
      <c r="AY175" s="284" t="s">
        <v>149</v>
      </c>
    </row>
    <row r="176" s="13" customFormat="1">
      <c r="A176" s="13"/>
      <c r="B176" s="264"/>
      <c r="C176" s="265"/>
      <c r="D176" s="259" t="s">
        <v>162</v>
      </c>
      <c r="E176" s="266" t="s">
        <v>1</v>
      </c>
      <c r="F176" s="267" t="s">
        <v>217</v>
      </c>
      <c r="G176" s="265"/>
      <c r="H176" s="266" t="s">
        <v>1</v>
      </c>
      <c r="I176" s="268"/>
      <c r="J176" s="265"/>
      <c r="K176" s="265"/>
      <c r="L176" s="269"/>
      <c r="M176" s="270"/>
      <c r="N176" s="271"/>
      <c r="O176" s="271"/>
      <c r="P176" s="271"/>
      <c r="Q176" s="271"/>
      <c r="R176" s="271"/>
      <c r="S176" s="271"/>
      <c r="T176" s="272"/>
      <c r="U176" s="13"/>
      <c r="V176" s="13"/>
      <c r="W176" s="13"/>
      <c r="X176" s="13"/>
      <c r="Y176" s="13"/>
      <c r="Z176" s="13"/>
      <c r="AA176" s="13"/>
      <c r="AB176" s="13"/>
      <c r="AC176" s="13"/>
      <c r="AD176" s="13"/>
      <c r="AE176" s="13"/>
      <c r="AT176" s="273" t="s">
        <v>162</v>
      </c>
      <c r="AU176" s="273" t="s">
        <v>85</v>
      </c>
      <c r="AV176" s="13" t="s">
        <v>21</v>
      </c>
      <c r="AW176" s="13" t="s">
        <v>34</v>
      </c>
      <c r="AX176" s="13" t="s">
        <v>77</v>
      </c>
      <c r="AY176" s="273" t="s">
        <v>149</v>
      </c>
    </row>
    <row r="177" s="14" customFormat="1">
      <c r="A177" s="14"/>
      <c r="B177" s="274"/>
      <c r="C177" s="275"/>
      <c r="D177" s="259" t="s">
        <v>162</v>
      </c>
      <c r="E177" s="276" t="s">
        <v>1</v>
      </c>
      <c r="F177" s="277" t="s">
        <v>757</v>
      </c>
      <c r="G177" s="275"/>
      <c r="H177" s="278">
        <v>-6.8399999999999999</v>
      </c>
      <c r="I177" s="279"/>
      <c r="J177" s="275"/>
      <c r="K177" s="275"/>
      <c r="L177" s="280"/>
      <c r="M177" s="281"/>
      <c r="N177" s="282"/>
      <c r="O177" s="282"/>
      <c r="P177" s="282"/>
      <c r="Q177" s="282"/>
      <c r="R177" s="282"/>
      <c r="S177" s="282"/>
      <c r="T177" s="283"/>
      <c r="U177" s="14"/>
      <c r="V177" s="14"/>
      <c r="W177" s="14"/>
      <c r="X177" s="14"/>
      <c r="Y177" s="14"/>
      <c r="Z177" s="14"/>
      <c r="AA177" s="14"/>
      <c r="AB177" s="14"/>
      <c r="AC177" s="14"/>
      <c r="AD177" s="14"/>
      <c r="AE177" s="14"/>
      <c r="AT177" s="284" t="s">
        <v>162</v>
      </c>
      <c r="AU177" s="284" t="s">
        <v>85</v>
      </c>
      <c r="AV177" s="14" t="s">
        <v>85</v>
      </c>
      <c r="AW177" s="14" t="s">
        <v>34</v>
      </c>
      <c r="AX177" s="14" t="s">
        <v>77</v>
      </c>
      <c r="AY177" s="284" t="s">
        <v>149</v>
      </c>
    </row>
    <row r="178" s="13" customFormat="1">
      <c r="A178" s="13"/>
      <c r="B178" s="264"/>
      <c r="C178" s="265"/>
      <c r="D178" s="259" t="s">
        <v>162</v>
      </c>
      <c r="E178" s="266" t="s">
        <v>1</v>
      </c>
      <c r="F178" s="267" t="s">
        <v>219</v>
      </c>
      <c r="G178" s="265"/>
      <c r="H178" s="266" t="s">
        <v>1</v>
      </c>
      <c r="I178" s="268"/>
      <c r="J178" s="265"/>
      <c r="K178" s="265"/>
      <c r="L178" s="269"/>
      <c r="M178" s="270"/>
      <c r="N178" s="271"/>
      <c r="O178" s="271"/>
      <c r="P178" s="271"/>
      <c r="Q178" s="271"/>
      <c r="R178" s="271"/>
      <c r="S178" s="271"/>
      <c r="T178" s="272"/>
      <c r="U178" s="13"/>
      <c r="V178" s="13"/>
      <c r="W178" s="13"/>
      <c r="X178" s="13"/>
      <c r="Y178" s="13"/>
      <c r="Z178" s="13"/>
      <c r="AA178" s="13"/>
      <c r="AB178" s="13"/>
      <c r="AC178" s="13"/>
      <c r="AD178" s="13"/>
      <c r="AE178" s="13"/>
      <c r="AT178" s="273" t="s">
        <v>162</v>
      </c>
      <c r="AU178" s="273" t="s">
        <v>85</v>
      </c>
      <c r="AV178" s="13" t="s">
        <v>21</v>
      </c>
      <c r="AW178" s="13" t="s">
        <v>34</v>
      </c>
      <c r="AX178" s="13" t="s">
        <v>77</v>
      </c>
      <c r="AY178" s="273" t="s">
        <v>149</v>
      </c>
    </row>
    <row r="179" s="14" customFormat="1">
      <c r="A179" s="14"/>
      <c r="B179" s="274"/>
      <c r="C179" s="275"/>
      <c r="D179" s="259" t="s">
        <v>162</v>
      </c>
      <c r="E179" s="276" t="s">
        <v>1</v>
      </c>
      <c r="F179" s="277" t="s">
        <v>758</v>
      </c>
      <c r="G179" s="275"/>
      <c r="H179" s="278">
        <v>-8.0939999999999994</v>
      </c>
      <c r="I179" s="279"/>
      <c r="J179" s="275"/>
      <c r="K179" s="275"/>
      <c r="L179" s="280"/>
      <c r="M179" s="281"/>
      <c r="N179" s="282"/>
      <c r="O179" s="282"/>
      <c r="P179" s="282"/>
      <c r="Q179" s="282"/>
      <c r="R179" s="282"/>
      <c r="S179" s="282"/>
      <c r="T179" s="283"/>
      <c r="U179" s="14"/>
      <c r="V179" s="14"/>
      <c r="W179" s="14"/>
      <c r="X179" s="14"/>
      <c r="Y179" s="14"/>
      <c r="Z179" s="14"/>
      <c r="AA179" s="14"/>
      <c r="AB179" s="14"/>
      <c r="AC179" s="14"/>
      <c r="AD179" s="14"/>
      <c r="AE179" s="14"/>
      <c r="AT179" s="284" t="s">
        <v>162</v>
      </c>
      <c r="AU179" s="284" t="s">
        <v>85</v>
      </c>
      <c r="AV179" s="14" t="s">
        <v>85</v>
      </c>
      <c r="AW179" s="14" t="s">
        <v>34</v>
      </c>
      <c r="AX179" s="14" t="s">
        <v>77</v>
      </c>
      <c r="AY179" s="284" t="s">
        <v>149</v>
      </c>
    </row>
    <row r="180" s="13" customFormat="1">
      <c r="A180" s="13"/>
      <c r="B180" s="264"/>
      <c r="C180" s="265"/>
      <c r="D180" s="259" t="s">
        <v>162</v>
      </c>
      <c r="E180" s="266" t="s">
        <v>1</v>
      </c>
      <c r="F180" s="267" t="s">
        <v>221</v>
      </c>
      <c r="G180" s="265"/>
      <c r="H180" s="266" t="s">
        <v>1</v>
      </c>
      <c r="I180" s="268"/>
      <c r="J180" s="265"/>
      <c r="K180" s="265"/>
      <c r="L180" s="269"/>
      <c r="M180" s="270"/>
      <c r="N180" s="271"/>
      <c r="O180" s="271"/>
      <c r="P180" s="271"/>
      <c r="Q180" s="271"/>
      <c r="R180" s="271"/>
      <c r="S180" s="271"/>
      <c r="T180" s="272"/>
      <c r="U180" s="13"/>
      <c r="V180" s="13"/>
      <c r="W180" s="13"/>
      <c r="X180" s="13"/>
      <c r="Y180" s="13"/>
      <c r="Z180" s="13"/>
      <c r="AA180" s="13"/>
      <c r="AB180" s="13"/>
      <c r="AC180" s="13"/>
      <c r="AD180" s="13"/>
      <c r="AE180" s="13"/>
      <c r="AT180" s="273" t="s">
        <v>162</v>
      </c>
      <c r="AU180" s="273" t="s">
        <v>85</v>
      </c>
      <c r="AV180" s="13" t="s">
        <v>21</v>
      </c>
      <c r="AW180" s="13" t="s">
        <v>34</v>
      </c>
      <c r="AX180" s="13" t="s">
        <v>77</v>
      </c>
      <c r="AY180" s="273" t="s">
        <v>149</v>
      </c>
    </row>
    <row r="181" s="14" customFormat="1">
      <c r="A181" s="14"/>
      <c r="B181" s="274"/>
      <c r="C181" s="275"/>
      <c r="D181" s="259" t="s">
        <v>162</v>
      </c>
      <c r="E181" s="276" t="s">
        <v>1</v>
      </c>
      <c r="F181" s="277" t="s">
        <v>759</v>
      </c>
      <c r="G181" s="275"/>
      <c r="H181" s="278">
        <v>-5.6589999999999998</v>
      </c>
      <c r="I181" s="279"/>
      <c r="J181" s="275"/>
      <c r="K181" s="275"/>
      <c r="L181" s="280"/>
      <c r="M181" s="281"/>
      <c r="N181" s="282"/>
      <c r="O181" s="282"/>
      <c r="P181" s="282"/>
      <c r="Q181" s="282"/>
      <c r="R181" s="282"/>
      <c r="S181" s="282"/>
      <c r="T181" s="283"/>
      <c r="U181" s="14"/>
      <c r="V181" s="14"/>
      <c r="W181" s="14"/>
      <c r="X181" s="14"/>
      <c r="Y181" s="14"/>
      <c r="Z181" s="14"/>
      <c r="AA181" s="14"/>
      <c r="AB181" s="14"/>
      <c r="AC181" s="14"/>
      <c r="AD181" s="14"/>
      <c r="AE181" s="14"/>
      <c r="AT181" s="284" t="s">
        <v>162</v>
      </c>
      <c r="AU181" s="284" t="s">
        <v>85</v>
      </c>
      <c r="AV181" s="14" t="s">
        <v>85</v>
      </c>
      <c r="AW181" s="14" t="s">
        <v>34</v>
      </c>
      <c r="AX181" s="14" t="s">
        <v>77</v>
      </c>
      <c r="AY181" s="284" t="s">
        <v>149</v>
      </c>
    </row>
    <row r="182" s="13" customFormat="1">
      <c r="A182" s="13"/>
      <c r="B182" s="264"/>
      <c r="C182" s="265"/>
      <c r="D182" s="259" t="s">
        <v>162</v>
      </c>
      <c r="E182" s="266" t="s">
        <v>1</v>
      </c>
      <c r="F182" s="267" t="s">
        <v>223</v>
      </c>
      <c r="G182" s="265"/>
      <c r="H182" s="266" t="s">
        <v>1</v>
      </c>
      <c r="I182" s="268"/>
      <c r="J182" s="265"/>
      <c r="K182" s="265"/>
      <c r="L182" s="269"/>
      <c r="M182" s="270"/>
      <c r="N182" s="271"/>
      <c r="O182" s="271"/>
      <c r="P182" s="271"/>
      <c r="Q182" s="271"/>
      <c r="R182" s="271"/>
      <c r="S182" s="271"/>
      <c r="T182" s="272"/>
      <c r="U182" s="13"/>
      <c r="V182" s="13"/>
      <c r="W182" s="13"/>
      <c r="X182" s="13"/>
      <c r="Y182" s="13"/>
      <c r="Z182" s="13"/>
      <c r="AA182" s="13"/>
      <c r="AB182" s="13"/>
      <c r="AC182" s="13"/>
      <c r="AD182" s="13"/>
      <c r="AE182" s="13"/>
      <c r="AT182" s="273" t="s">
        <v>162</v>
      </c>
      <c r="AU182" s="273" t="s">
        <v>85</v>
      </c>
      <c r="AV182" s="13" t="s">
        <v>21</v>
      </c>
      <c r="AW182" s="13" t="s">
        <v>34</v>
      </c>
      <c r="AX182" s="13" t="s">
        <v>77</v>
      </c>
      <c r="AY182" s="273" t="s">
        <v>149</v>
      </c>
    </row>
    <row r="183" s="14" customFormat="1">
      <c r="A183" s="14"/>
      <c r="B183" s="274"/>
      <c r="C183" s="275"/>
      <c r="D183" s="259" t="s">
        <v>162</v>
      </c>
      <c r="E183" s="276" t="s">
        <v>1</v>
      </c>
      <c r="F183" s="277" t="s">
        <v>760</v>
      </c>
      <c r="G183" s="275"/>
      <c r="H183" s="278">
        <v>-11.318</v>
      </c>
      <c r="I183" s="279"/>
      <c r="J183" s="275"/>
      <c r="K183" s="275"/>
      <c r="L183" s="280"/>
      <c r="M183" s="281"/>
      <c r="N183" s="282"/>
      <c r="O183" s="282"/>
      <c r="P183" s="282"/>
      <c r="Q183" s="282"/>
      <c r="R183" s="282"/>
      <c r="S183" s="282"/>
      <c r="T183" s="283"/>
      <c r="U183" s="14"/>
      <c r="V183" s="14"/>
      <c r="W183" s="14"/>
      <c r="X183" s="14"/>
      <c r="Y183" s="14"/>
      <c r="Z183" s="14"/>
      <c r="AA183" s="14"/>
      <c r="AB183" s="14"/>
      <c r="AC183" s="14"/>
      <c r="AD183" s="14"/>
      <c r="AE183" s="14"/>
      <c r="AT183" s="284" t="s">
        <v>162</v>
      </c>
      <c r="AU183" s="284" t="s">
        <v>85</v>
      </c>
      <c r="AV183" s="14" t="s">
        <v>85</v>
      </c>
      <c r="AW183" s="14" t="s">
        <v>34</v>
      </c>
      <c r="AX183" s="14" t="s">
        <v>77</v>
      </c>
      <c r="AY183" s="284" t="s">
        <v>149</v>
      </c>
    </row>
    <row r="184" s="13" customFormat="1">
      <c r="A184" s="13"/>
      <c r="B184" s="264"/>
      <c r="C184" s="265"/>
      <c r="D184" s="259" t="s">
        <v>162</v>
      </c>
      <c r="E184" s="266" t="s">
        <v>1</v>
      </c>
      <c r="F184" s="267" t="s">
        <v>225</v>
      </c>
      <c r="G184" s="265"/>
      <c r="H184" s="266" t="s">
        <v>1</v>
      </c>
      <c r="I184" s="268"/>
      <c r="J184" s="265"/>
      <c r="K184" s="265"/>
      <c r="L184" s="269"/>
      <c r="M184" s="270"/>
      <c r="N184" s="271"/>
      <c r="O184" s="271"/>
      <c r="P184" s="271"/>
      <c r="Q184" s="271"/>
      <c r="R184" s="271"/>
      <c r="S184" s="271"/>
      <c r="T184" s="272"/>
      <c r="U184" s="13"/>
      <c r="V184" s="13"/>
      <c r="W184" s="13"/>
      <c r="X184" s="13"/>
      <c r="Y184" s="13"/>
      <c r="Z184" s="13"/>
      <c r="AA184" s="13"/>
      <c r="AB184" s="13"/>
      <c r="AC184" s="13"/>
      <c r="AD184" s="13"/>
      <c r="AE184" s="13"/>
      <c r="AT184" s="273" t="s">
        <v>162</v>
      </c>
      <c r="AU184" s="273" t="s">
        <v>85</v>
      </c>
      <c r="AV184" s="13" t="s">
        <v>21</v>
      </c>
      <c r="AW184" s="13" t="s">
        <v>34</v>
      </c>
      <c r="AX184" s="13" t="s">
        <v>77</v>
      </c>
      <c r="AY184" s="273" t="s">
        <v>149</v>
      </c>
    </row>
    <row r="185" s="14" customFormat="1">
      <c r="A185" s="14"/>
      <c r="B185" s="274"/>
      <c r="C185" s="275"/>
      <c r="D185" s="259" t="s">
        <v>162</v>
      </c>
      <c r="E185" s="276" t="s">
        <v>1</v>
      </c>
      <c r="F185" s="277" t="s">
        <v>761</v>
      </c>
      <c r="G185" s="275"/>
      <c r="H185" s="278">
        <v>-80.802000000000007</v>
      </c>
      <c r="I185" s="279"/>
      <c r="J185" s="275"/>
      <c r="K185" s="275"/>
      <c r="L185" s="280"/>
      <c r="M185" s="281"/>
      <c r="N185" s="282"/>
      <c r="O185" s="282"/>
      <c r="P185" s="282"/>
      <c r="Q185" s="282"/>
      <c r="R185" s="282"/>
      <c r="S185" s="282"/>
      <c r="T185" s="283"/>
      <c r="U185" s="14"/>
      <c r="V185" s="14"/>
      <c r="W185" s="14"/>
      <c r="X185" s="14"/>
      <c r="Y185" s="14"/>
      <c r="Z185" s="14"/>
      <c r="AA185" s="14"/>
      <c r="AB185" s="14"/>
      <c r="AC185" s="14"/>
      <c r="AD185" s="14"/>
      <c r="AE185" s="14"/>
      <c r="AT185" s="284" t="s">
        <v>162</v>
      </c>
      <c r="AU185" s="284" t="s">
        <v>85</v>
      </c>
      <c r="AV185" s="14" t="s">
        <v>85</v>
      </c>
      <c r="AW185" s="14" t="s">
        <v>34</v>
      </c>
      <c r="AX185" s="14" t="s">
        <v>77</v>
      </c>
      <c r="AY185" s="284" t="s">
        <v>149</v>
      </c>
    </row>
    <row r="186" s="16" customFormat="1">
      <c r="A186" s="16"/>
      <c r="B186" s="296"/>
      <c r="C186" s="297"/>
      <c r="D186" s="259" t="s">
        <v>162</v>
      </c>
      <c r="E186" s="298" t="s">
        <v>1</v>
      </c>
      <c r="F186" s="299" t="s">
        <v>213</v>
      </c>
      <c r="G186" s="297"/>
      <c r="H186" s="300">
        <v>-156.851</v>
      </c>
      <c r="I186" s="301"/>
      <c r="J186" s="297"/>
      <c r="K186" s="297"/>
      <c r="L186" s="302"/>
      <c r="M186" s="303"/>
      <c r="N186" s="304"/>
      <c r="O186" s="304"/>
      <c r="P186" s="304"/>
      <c r="Q186" s="304"/>
      <c r="R186" s="304"/>
      <c r="S186" s="304"/>
      <c r="T186" s="305"/>
      <c r="U186" s="16"/>
      <c r="V186" s="16"/>
      <c r="W186" s="16"/>
      <c r="X186" s="16"/>
      <c r="Y186" s="16"/>
      <c r="Z186" s="16"/>
      <c r="AA186" s="16"/>
      <c r="AB186" s="16"/>
      <c r="AC186" s="16"/>
      <c r="AD186" s="16"/>
      <c r="AE186" s="16"/>
      <c r="AT186" s="306" t="s">
        <v>162</v>
      </c>
      <c r="AU186" s="306" t="s">
        <v>85</v>
      </c>
      <c r="AV186" s="16" t="s">
        <v>91</v>
      </c>
      <c r="AW186" s="16" t="s">
        <v>34</v>
      </c>
      <c r="AX186" s="16" t="s">
        <v>77</v>
      </c>
      <c r="AY186" s="306" t="s">
        <v>149</v>
      </c>
    </row>
    <row r="187" s="15" customFormat="1">
      <c r="A187" s="15"/>
      <c r="B187" s="285"/>
      <c r="C187" s="286"/>
      <c r="D187" s="259" t="s">
        <v>162</v>
      </c>
      <c r="E187" s="287" t="s">
        <v>1</v>
      </c>
      <c r="F187" s="288" t="s">
        <v>166</v>
      </c>
      <c r="G187" s="286"/>
      <c r="H187" s="289">
        <v>274.65499999999997</v>
      </c>
      <c r="I187" s="290"/>
      <c r="J187" s="286"/>
      <c r="K187" s="286"/>
      <c r="L187" s="291"/>
      <c r="M187" s="292"/>
      <c r="N187" s="293"/>
      <c r="O187" s="293"/>
      <c r="P187" s="293"/>
      <c r="Q187" s="293"/>
      <c r="R187" s="293"/>
      <c r="S187" s="293"/>
      <c r="T187" s="294"/>
      <c r="U187" s="15"/>
      <c r="V187" s="15"/>
      <c r="W187" s="15"/>
      <c r="X187" s="15"/>
      <c r="Y187" s="15"/>
      <c r="Z187" s="15"/>
      <c r="AA187" s="15"/>
      <c r="AB187" s="15"/>
      <c r="AC187" s="15"/>
      <c r="AD187" s="15"/>
      <c r="AE187" s="15"/>
      <c r="AT187" s="295" t="s">
        <v>162</v>
      </c>
      <c r="AU187" s="295" t="s">
        <v>85</v>
      </c>
      <c r="AV187" s="15" t="s">
        <v>156</v>
      </c>
      <c r="AW187" s="15" t="s">
        <v>34</v>
      </c>
      <c r="AX187" s="15" t="s">
        <v>21</v>
      </c>
      <c r="AY187" s="295" t="s">
        <v>149</v>
      </c>
    </row>
    <row r="188" s="2" customFormat="1" ht="33" customHeight="1">
      <c r="A188" s="39"/>
      <c r="B188" s="40"/>
      <c r="C188" s="246" t="s">
        <v>227</v>
      </c>
      <c r="D188" s="246" t="s">
        <v>151</v>
      </c>
      <c r="E188" s="247" t="s">
        <v>228</v>
      </c>
      <c r="F188" s="248" t="s">
        <v>229</v>
      </c>
      <c r="G188" s="249" t="s">
        <v>169</v>
      </c>
      <c r="H188" s="250">
        <v>274.65499999999997</v>
      </c>
      <c r="I188" s="251"/>
      <c r="J188" s="252">
        <f>ROUND(I188*H188,2)</f>
        <v>0</v>
      </c>
      <c r="K188" s="248" t="s">
        <v>155</v>
      </c>
      <c r="L188" s="45"/>
      <c r="M188" s="253" t="s">
        <v>1</v>
      </c>
      <c r="N188" s="254" t="s">
        <v>42</v>
      </c>
      <c r="O188" s="92"/>
      <c r="P188" s="255">
        <f>O188*H188</f>
        <v>0</v>
      </c>
      <c r="Q188" s="255">
        <v>0</v>
      </c>
      <c r="R188" s="255">
        <f>Q188*H188</f>
        <v>0</v>
      </c>
      <c r="S188" s="255">
        <v>0</v>
      </c>
      <c r="T188" s="256">
        <f>S188*H188</f>
        <v>0</v>
      </c>
      <c r="U188" s="39"/>
      <c r="V188" s="39"/>
      <c r="W188" s="39"/>
      <c r="X188" s="39"/>
      <c r="Y188" s="39"/>
      <c r="Z188" s="39"/>
      <c r="AA188" s="39"/>
      <c r="AB188" s="39"/>
      <c r="AC188" s="39"/>
      <c r="AD188" s="39"/>
      <c r="AE188" s="39"/>
      <c r="AR188" s="257" t="s">
        <v>156</v>
      </c>
      <c r="AT188" s="257" t="s">
        <v>151</v>
      </c>
      <c r="AU188" s="257" t="s">
        <v>85</v>
      </c>
      <c r="AY188" s="18" t="s">
        <v>149</v>
      </c>
      <c r="BE188" s="258">
        <f>IF(N188="základní",J188,0)</f>
        <v>0</v>
      </c>
      <c r="BF188" s="258">
        <f>IF(N188="snížená",J188,0)</f>
        <v>0</v>
      </c>
      <c r="BG188" s="258">
        <f>IF(N188="zákl. přenesená",J188,0)</f>
        <v>0</v>
      </c>
      <c r="BH188" s="258">
        <f>IF(N188="sníž. přenesená",J188,0)</f>
        <v>0</v>
      </c>
      <c r="BI188" s="258">
        <f>IF(N188="nulová",J188,0)</f>
        <v>0</v>
      </c>
      <c r="BJ188" s="18" t="s">
        <v>21</v>
      </c>
      <c r="BK188" s="258">
        <f>ROUND(I188*H188,2)</f>
        <v>0</v>
      </c>
      <c r="BL188" s="18" t="s">
        <v>156</v>
      </c>
      <c r="BM188" s="257" t="s">
        <v>762</v>
      </c>
    </row>
    <row r="189" s="2" customFormat="1">
      <c r="A189" s="39"/>
      <c r="B189" s="40"/>
      <c r="C189" s="41"/>
      <c r="D189" s="259" t="s">
        <v>158</v>
      </c>
      <c r="E189" s="41"/>
      <c r="F189" s="260" t="s">
        <v>231</v>
      </c>
      <c r="G189" s="41"/>
      <c r="H189" s="41"/>
      <c r="I189" s="157"/>
      <c r="J189" s="41"/>
      <c r="K189" s="41"/>
      <c r="L189" s="45"/>
      <c r="M189" s="261"/>
      <c r="N189" s="262"/>
      <c r="O189" s="92"/>
      <c r="P189" s="92"/>
      <c r="Q189" s="92"/>
      <c r="R189" s="92"/>
      <c r="S189" s="92"/>
      <c r="T189" s="93"/>
      <c r="U189" s="39"/>
      <c r="V189" s="39"/>
      <c r="W189" s="39"/>
      <c r="X189" s="39"/>
      <c r="Y189" s="39"/>
      <c r="Z189" s="39"/>
      <c r="AA189" s="39"/>
      <c r="AB189" s="39"/>
      <c r="AC189" s="39"/>
      <c r="AD189" s="39"/>
      <c r="AE189" s="39"/>
      <c r="AT189" s="18" t="s">
        <v>158</v>
      </c>
      <c r="AU189" s="18" t="s">
        <v>85</v>
      </c>
    </row>
    <row r="190" s="2" customFormat="1">
      <c r="A190" s="39"/>
      <c r="B190" s="40"/>
      <c r="C190" s="41"/>
      <c r="D190" s="259" t="s">
        <v>160</v>
      </c>
      <c r="E190" s="41"/>
      <c r="F190" s="263" t="s">
        <v>207</v>
      </c>
      <c r="G190" s="41"/>
      <c r="H190" s="41"/>
      <c r="I190" s="157"/>
      <c r="J190" s="41"/>
      <c r="K190" s="41"/>
      <c r="L190" s="45"/>
      <c r="M190" s="261"/>
      <c r="N190" s="262"/>
      <c r="O190" s="92"/>
      <c r="P190" s="92"/>
      <c r="Q190" s="92"/>
      <c r="R190" s="92"/>
      <c r="S190" s="92"/>
      <c r="T190" s="93"/>
      <c r="U190" s="39"/>
      <c r="V190" s="39"/>
      <c r="W190" s="39"/>
      <c r="X190" s="39"/>
      <c r="Y190" s="39"/>
      <c r="Z190" s="39"/>
      <c r="AA190" s="39"/>
      <c r="AB190" s="39"/>
      <c r="AC190" s="39"/>
      <c r="AD190" s="39"/>
      <c r="AE190" s="39"/>
      <c r="AT190" s="18" t="s">
        <v>160</v>
      </c>
      <c r="AU190" s="18" t="s">
        <v>85</v>
      </c>
    </row>
    <row r="191" s="2" customFormat="1" ht="21.75" customHeight="1">
      <c r="A191" s="39"/>
      <c r="B191" s="40"/>
      <c r="C191" s="246" t="s">
        <v>232</v>
      </c>
      <c r="D191" s="246" t="s">
        <v>151</v>
      </c>
      <c r="E191" s="247" t="s">
        <v>250</v>
      </c>
      <c r="F191" s="248" t="s">
        <v>251</v>
      </c>
      <c r="G191" s="249" t="s">
        <v>169</v>
      </c>
      <c r="H191" s="250">
        <v>141.09999999999999</v>
      </c>
      <c r="I191" s="251"/>
      <c r="J191" s="252">
        <f>ROUND(I191*H191,2)</f>
        <v>0</v>
      </c>
      <c r="K191" s="248" t="s">
        <v>155</v>
      </c>
      <c r="L191" s="45"/>
      <c r="M191" s="253" t="s">
        <v>1</v>
      </c>
      <c r="N191" s="254" t="s">
        <v>42</v>
      </c>
      <c r="O191" s="92"/>
      <c r="P191" s="255">
        <f>O191*H191</f>
        <v>0</v>
      </c>
      <c r="Q191" s="255">
        <v>0</v>
      </c>
      <c r="R191" s="255">
        <f>Q191*H191</f>
        <v>0</v>
      </c>
      <c r="S191" s="255">
        <v>0</v>
      </c>
      <c r="T191" s="256">
        <f>S191*H191</f>
        <v>0</v>
      </c>
      <c r="U191" s="39"/>
      <c r="V191" s="39"/>
      <c r="W191" s="39"/>
      <c r="X191" s="39"/>
      <c r="Y191" s="39"/>
      <c r="Z191" s="39"/>
      <c r="AA191" s="39"/>
      <c r="AB191" s="39"/>
      <c r="AC191" s="39"/>
      <c r="AD191" s="39"/>
      <c r="AE191" s="39"/>
      <c r="AR191" s="257" t="s">
        <v>156</v>
      </c>
      <c r="AT191" s="257" t="s">
        <v>151</v>
      </c>
      <c r="AU191" s="257" t="s">
        <v>85</v>
      </c>
      <c r="AY191" s="18" t="s">
        <v>149</v>
      </c>
      <c r="BE191" s="258">
        <f>IF(N191="základní",J191,0)</f>
        <v>0</v>
      </c>
      <c r="BF191" s="258">
        <f>IF(N191="snížená",J191,0)</f>
        <v>0</v>
      </c>
      <c r="BG191" s="258">
        <f>IF(N191="zákl. přenesená",J191,0)</f>
        <v>0</v>
      </c>
      <c r="BH191" s="258">
        <f>IF(N191="sníž. přenesená",J191,0)</f>
        <v>0</v>
      </c>
      <c r="BI191" s="258">
        <f>IF(N191="nulová",J191,0)</f>
        <v>0</v>
      </c>
      <c r="BJ191" s="18" t="s">
        <v>21</v>
      </c>
      <c r="BK191" s="258">
        <f>ROUND(I191*H191,2)</f>
        <v>0</v>
      </c>
      <c r="BL191" s="18" t="s">
        <v>156</v>
      </c>
      <c r="BM191" s="257" t="s">
        <v>763</v>
      </c>
    </row>
    <row r="192" s="2" customFormat="1">
      <c r="A192" s="39"/>
      <c r="B192" s="40"/>
      <c r="C192" s="41"/>
      <c r="D192" s="259" t="s">
        <v>158</v>
      </c>
      <c r="E192" s="41"/>
      <c r="F192" s="260" t="s">
        <v>253</v>
      </c>
      <c r="G192" s="41"/>
      <c r="H192" s="41"/>
      <c r="I192" s="157"/>
      <c r="J192" s="41"/>
      <c r="K192" s="41"/>
      <c r="L192" s="45"/>
      <c r="M192" s="261"/>
      <c r="N192" s="262"/>
      <c r="O192" s="92"/>
      <c r="P192" s="92"/>
      <c r="Q192" s="92"/>
      <c r="R192" s="92"/>
      <c r="S192" s="92"/>
      <c r="T192" s="93"/>
      <c r="U192" s="39"/>
      <c r="V192" s="39"/>
      <c r="W192" s="39"/>
      <c r="X192" s="39"/>
      <c r="Y192" s="39"/>
      <c r="Z192" s="39"/>
      <c r="AA192" s="39"/>
      <c r="AB192" s="39"/>
      <c r="AC192" s="39"/>
      <c r="AD192" s="39"/>
      <c r="AE192" s="39"/>
      <c r="AT192" s="18" t="s">
        <v>158</v>
      </c>
      <c r="AU192" s="18" t="s">
        <v>85</v>
      </c>
    </row>
    <row r="193" s="2" customFormat="1">
      <c r="A193" s="39"/>
      <c r="B193" s="40"/>
      <c r="C193" s="41"/>
      <c r="D193" s="259" t="s">
        <v>160</v>
      </c>
      <c r="E193" s="41"/>
      <c r="F193" s="263" t="s">
        <v>254</v>
      </c>
      <c r="G193" s="41"/>
      <c r="H193" s="41"/>
      <c r="I193" s="157"/>
      <c r="J193" s="41"/>
      <c r="K193" s="41"/>
      <c r="L193" s="45"/>
      <c r="M193" s="261"/>
      <c r="N193" s="262"/>
      <c r="O193" s="92"/>
      <c r="P193" s="92"/>
      <c r="Q193" s="92"/>
      <c r="R193" s="92"/>
      <c r="S193" s="92"/>
      <c r="T193" s="93"/>
      <c r="U193" s="39"/>
      <c r="V193" s="39"/>
      <c r="W193" s="39"/>
      <c r="X193" s="39"/>
      <c r="Y193" s="39"/>
      <c r="Z193" s="39"/>
      <c r="AA193" s="39"/>
      <c r="AB193" s="39"/>
      <c r="AC193" s="39"/>
      <c r="AD193" s="39"/>
      <c r="AE193" s="39"/>
      <c r="AT193" s="18" t="s">
        <v>160</v>
      </c>
      <c r="AU193" s="18" t="s">
        <v>85</v>
      </c>
    </row>
    <row r="194" s="13" customFormat="1">
      <c r="A194" s="13"/>
      <c r="B194" s="264"/>
      <c r="C194" s="265"/>
      <c r="D194" s="259" t="s">
        <v>162</v>
      </c>
      <c r="E194" s="266" t="s">
        <v>1</v>
      </c>
      <c r="F194" s="267" t="s">
        <v>255</v>
      </c>
      <c r="G194" s="265"/>
      <c r="H194" s="266" t="s">
        <v>1</v>
      </c>
      <c r="I194" s="268"/>
      <c r="J194" s="265"/>
      <c r="K194" s="265"/>
      <c r="L194" s="269"/>
      <c r="M194" s="270"/>
      <c r="N194" s="271"/>
      <c r="O194" s="271"/>
      <c r="P194" s="271"/>
      <c r="Q194" s="271"/>
      <c r="R194" s="271"/>
      <c r="S194" s="271"/>
      <c r="T194" s="272"/>
      <c r="U194" s="13"/>
      <c r="V194" s="13"/>
      <c r="W194" s="13"/>
      <c r="X194" s="13"/>
      <c r="Y194" s="13"/>
      <c r="Z194" s="13"/>
      <c r="AA194" s="13"/>
      <c r="AB194" s="13"/>
      <c r="AC194" s="13"/>
      <c r="AD194" s="13"/>
      <c r="AE194" s="13"/>
      <c r="AT194" s="273" t="s">
        <v>162</v>
      </c>
      <c r="AU194" s="273" t="s">
        <v>85</v>
      </c>
      <c r="AV194" s="13" t="s">
        <v>21</v>
      </c>
      <c r="AW194" s="13" t="s">
        <v>34</v>
      </c>
      <c r="AX194" s="13" t="s">
        <v>77</v>
      </c>
      <c r="AY194" s="273" t="s">
        <v>149</v>
      </c>
    </row>
    <row r="195" s="14" customFormat="1">
      <c r="A195" s="14"/>
      <c r="B195" s="274"/>
      <c r="C195" s="275"/>
      <c r="D195" s="259" t="s">
        <v>162</v>
      </c>
      <c r="E195" s="276" t="s">
        <v>1</v>
      </c>
      <c r="F195" s="277" t="s">
        <v>764</v>
      </c>
      <c r="G195" s="275"/>
      <c r="H195" s="278">
        <v>141.09999999999999</v>
      </c>
      <c r="I195" s="279"/>
      <c r="J195" s="275"/>
      <c r="K195" s="275"/>
      <c r="L195" s="280"/>
      <c r="M195" s="281"/>
      <c r="N195" s="282"/>
      <c r="O195" s="282"/>
      <c r="P195" s="282"/>
      <c r="Q195" s="282"/>
      <c r="R195" s="282"/>
      <c r="S195" s="282"/>
      <c r="T195" s="283"/>
      <c r="U195" s="14"/>
      <c r="V195" s="14"/>
      <c r="W195" s="14"/>
      <c r="X195" s="14"/>
      <c r="Y195" s="14"/>
      <c r="Z195" s="14"/>
      <c r="AA195" s="14"/>
      <c r="AB195" s="14"/>
      <c r="AC195" s="14"/>
      <c r="AD195" s="14"/>
      <c r="AE195" s="14"/>
      <c r="AT195" s="284" t="s">
        <v>162</v>
      </c>
      <c r="AU195" s="284" t="s">
        <v>85</v>
      </c>
      <c r="AV195" s="14" t="s">
        <v>85</v>
      </c>
      <c r="AW195" s="14" t="s">
        <v>34</v>
      </c>
      <c r="AX195" s="14" t="s">
        <v>21</v>
      </c>
      <c r="AY195" s="284" t="s">
        <v>149</v>
      </c>
    </row>
    <row r="196" s="2" customFormat="1" ht="33" customHeight="1">
      <c r="A196" s="39"/>
      <c r="B196" s="40"/>
      <c r="C196" s="246" t="s">
        <v>240</v>
      </c>
      <c r="D196" s="246" t="s">
        <v>151</v>
      </c>
      <c r="E196" s="247" t="s">
        <v>258</v>
      </c>
      <c r="F196" s="248" t="s">
        <v>259</v>
      </c>
      <c r="G196" s="249" t="s">
        <v>169</v>
      </c>
      <c r="H196" s="250">
        <v>141.09999999999999</v>
      </c>
      <c r="I196" s="251"/>
      <c r="J196" s="252">
        <f>ROUND(I196*H196,2)</f>
        <v>0</v>
      </c>
      <c r="K196" s="248" t="s">
        <v>155</v>
      </c>
      <c r="L196" s="45"/>
      <c r="M196" s="253" t="s">
        <v>1</v>
      </c>
      <c r="N196" s="254" t="s">
        <v>42</v>
      </c>
      <c r="O196" s="92"/>
      <c r="P196" s="255">
        <f>O196*H196</f>
        <v>0</v>
      </c>
      <c r="Q196" s="255">
        <v>0</v>
      </c>
      <c r="R196" s="255">
        <f>Q196*H196</f>
        <v>0</v>
      </c>
      <c r="S196" s="255">
        <v>0</v>
      </c>
      <c r="T196" s="256">
        <f>S196*H196</f>
        <v>0</v>
      </c>
      <c r="U196" s="39"/>
      <c r="V196" s="39"/>
      <c r="W196" s="39"/>
      <c r="X196" s="39"/>
      <c r="Y196" s="39"/>
      <c r="Z196" s="39"/>
      <c r="AA196" s="39"/>
      <c r="AB196" s="39"/>
      <c r="AC196" s="39"/>
      <c r="AD196" s="39"/>
      <c r="AE196" s="39"/>
      <c r="AR196" s="257" t="s">
        <v>156</v>
      </c>
      <c r="AT196" s="257" t="s">
        <v>151</v>
      </c>
      <c r="AU196" s="257" t="s">
        <v>85</v>
      </c>
      <c r="AY196" s="18" t="s">
        <v>149</v>
      </c>
      <c r="BE196" s="258">
        <f>IF(N196="základní",J196,0)</f>
        <v>0</v>
      </c>
      <c r="BF196" s="258">
        <f>IF(N196="snížená",J196,0)</f>
        <v>0</v>
      </c>
      <c r="BG196" s="258">
        <f>IF(N196="zákl. přenesená",J196,0)</f>
        <v>0</v>
      </c>
      <c r="BH196" s="258">
        <f>IF(N196="sníž. přenesená",J196,0)</f>
        <v>0</v>
      </c>
      <c r="BI196" s="258">
        <f>IF(N196="nulová",J196,0)</f>
        <v>0</v>
      </c>
      <c r="BJ196" s="18" t="s">
        <v>21</v>
      </c>
      <c r="BK196" s="258">
        <f>ROUND(I196*H196,2)</f>
        <v>0</v>
      </c>
      <c r="BL196" s="18" t="s">
        <v>156</v>
      </c>
      <c r="BM196" s="257" t="s">
        <v>765</v>
      </c>
    </row>
    <row r="197" s="2" customFormat="1">
      <c r="A197" s="39"/>
      <c r="B197" s="40"/>
      <c r="C197" s="41"/>
      <c r="D197" s="259" t="s">
        <v>158</v>
      </c>
      <c r="E197" s="41"/>
      <c r="F197" s="260" t="s">
        <v>261</v>
      </c>
      <c r="G197" s="41"/>
      <c r="H197" s="41"/>
      <c r="I197" s="157"/>
      <c r="J197" s="41"/>
      <c r="K197" s="41"/>
      <c r="L197" s="45"/>
      <c r="M197" s="261"/>
      <c r="N197" s="262"/>
      <c r="O197" s="92"/>
      <c r="P197" s="92"/>
      <c r="Q197" s="92"/>
      <c r="R197" s="92"/>
      <c r="S197" s="92"/>
      <c r="T197" s="93"/>
      <c r="U197" s="39"/>
      <c r="V197" s="39"/>
      <c r="W197" s="39"/>
      <c r="X197" s="39"/>
      <c r="Y197" s="39"/>
      <c r="Z197" s="39"/>
      <c r="AA197" s="39"/>
      <c r="AB197" s="39"/>
      <c r="AC197" s="39"/>
      <c r="AD197" s="39"/>
      <c r="AE197" s="39"/>
      <c r="AT197" s="18" t="s">
        <v>158</v>
      </c>
      <c r="AU197" s="18" t="s">
        <v>85</v>
      </c>
    </row>
    <row r="198" s="2" customFormat="1">
      <c r="A198" s="39"/>
      <c r="B198" s="40"/>
      <c r="C198" s="41"/>
      <c r="D198" s="259" t="s">
        <v>160</v>
      </c>
      <c r="E198" s="41"/>
      <c r="F198" s="263" t="s">
        <v>254</v>
      </c>
      <c r="G198" s="41"/>
      <c r="H198" s="41"/>
      <c r="I198" s="157"/>
      <c r="J198" s="41"/>
      <c r="K198" s="41"/>
      <c r="L198" s="45"/>
      <c r="M198" s="261"/>
      <c r="N198" s="262"/>
      <c r="O198" s="92"/>
      <c r="P198" s="92"/>
      <c r="Q198" s="92"/>
      <c r="R198" s="92"/>
      <c r="S198" s="92"/>
      <c r="T198" s="93"/>
      <c r="U198" s="39"/>
      <c r="V198" s="39"/>
      <c r="W198" s="39"/>
      <c r="X198" s="39"/>
      <c r="Y198" s="39"/>
      <c r="Z198" s="39"/>
      <c r="AA198" s="39"/>
      <c r="AB198" s="39"/>
      <c r="AC198" s="39"/>
      <c r="AD198" s="39"/>
      <c r="AE198" s="39"/>
      <c r="AT198" s="18" t="s">
        <v>160</v>
      </c>
      <c r="AU198" s="18" t="s">
        <v>85</v>
      </c>
    </row>
    <row r="199" s="2" customFormat="1">
      <c r="A199" s="39"/>
      <c r="B199" s="40"/>
      <c r="C199" s="41"/>
      <c r="D199" s="259" t="s">
        <v>180</v>
      </c>
      <c r="E199" s="41"/>
      <c r="F199" s="263" t="s">
        <v>766</v>
      </c>
      <c r="G199" s="41"/>
      <c r="H199" s="41"/>
      <c r="I199" s="157"/>
      <c r="J199" s="41"/>
      <c r="K199" s="41"/>
      <c r="L199" s="45"/>
      <c r="M199" s="261"/>
      <c r="N199" s="262"/>
      <c r="O199" s="92"/>
      <c r="P199" s="92"/>
      <c r="Q199" s="92"/>
      <c r="R199" s="92"/>
      <c r="S199" s="92"/>
      <c r="T199" s="93"/>
      <c r="U199" s="39"/>
      <c r="V199" s="39"/>
      <c r="W199" s="39"/>
      <c r="X199" s="39"/>
      <c r="Y199" s="39"/>
      <c r="Z199" s="39"/>
      <c r="AA199" s="39"/>
      <c r="AB199" s="39"/>
      <c r="AC199" s="39"/>
      <c r="AD199" s="39"/>
      <c r="AE199" s="39"/>
      <c r="AT199" s="18" t="s">
        <v>180</v>
      </c>
      <c r="AU199" s="18" t="s">
        <v>85</v>
      </c>
    </row>
    <row r="200" s="14" customFormat="1">
      <c r="A200" s="14"/>
      <c r="B200" s="274"/>
      <c r="C200" s="275"/>
      <c r="D200" s="259" t="s">
        <v>162</v>
      </c>
      <c r="E200" s="276" t="s">
        <v>1</v>
      </c>
      <c r="F200" s="277" t="s">
        <v>767</v>
      </c>
      <c r="G200" s="275"/>
      <c r="H200" s="278">
        <v>141.09999999999999</v>
      </c>
      <c r="I200" s="279"/>
      <c r="J200" s="275"/>
      <c r="K200" s="275"/>
      <c r="L200" s="280"/>
      <c r="M200" s="281"/>
      <c r="N200" s="282"/>
      <c r="O200" s="282"/>
      <c r="P200" s="282"/>
      <c r="Q200" s="282"/>
      <c r="R200" s="282"/>
      <c r="S200" s="282"/>
      <c r="T200" s="283"/>
      <c r="U200" s="14"/>
      <c r="V200" s="14"/>
      <c r="W200" s="14"/>
      <c r="X200" s="14"/>
      <c r="Y200" s="14"/>
      <c r="Z200" s="14"/>
      <c r="AA200" s="14"/>
      <c r="AB200" s="14"/>
      <c r="AC200" s="14"/>
      <c r="AD200" s="14"/>
      <c r="AE200" s="14"/>
      <c r="AT200" s="284" t="s">
        <v>162</v>
      </c>
      <c r="AU200" s="284" t="s">
        <v>85</v>
      </c>
      <c r="AV200" s="14" t="s">
        <v>85</v>
      </c>
      <c r="AW200" s="14" t="s">
        <v>34</v>
      </c>
      <c r="AX200" s="14" t="s">
        <v>21</v>
      </c>
      <c r="AY200" s="284" t="s">
        <v>149</v>
      </c>
    </row>
    <row r="201" s="2" customFormat="1" ht="21.75" customHeight="1">
      <c r="A201" s="39"/>
      <c r="B201" s="40"/>
      <c r="C201" s="246" t="s">
        <v>26</v>
      </c>
      <c r="D201" s="246" t="s">
        <v>151</v>
      </c>
      <c r="E201" s="247" t="s">
        <v>273</v>
      </c>
      <c r="F201" s="248" t="s">
        <v>274</v>
      </c>
      <c r="G201" s="249" t="s">
        <v>243</v>
      </c>
      <c r="H201" s="250">
        <v>282.19999999999999</v>
      </c>
      <c r="I201" s="251"/>
      <c r="J201" s="252">
        <f>ROUND(I201*H201,2)</f>
        <v>0</v>
      </c>
      <c r="K201" s="248" t="s">
        <v>155</v>
      </c>
      <c r="L201" s="45"/>
      <c r="M201" s="253" t="s">
        <v>1</v>
      </c>
      <c r="N201" s="254" t="s">
        <v>42</v>
      </c>
      <c r="O201" s="92"/>
      <c r="P201" s="255">
        <f>O201*H201</f>
        <v>0</v>
      </c>
      <c r="Q201" s="255">
        <v>0</v>
      </c>
      <c r="R201" s="255">
        <f>Q201*H201</f>
        <v>0</v>
      </c>
      <c r="S201" s="255">
        <v>0</v>
      </c>
      <c r="T201" s="256">
        <f>S201*H201</f>
        <v>0</v>
      </c>
      <c r="U201" s="39"/>
      <c r="V201" s="39"/>
      <c r="W201" s="39"/>
      <c r="X201" s="39"/>
      <c r="Y201" s="39"/>
      <c r="Z201" s="39"/>
      <c r="AA201" s="39"/>
      <c r="AB201" s="39"/>
      <c r="AC201" s="39"/>
      <c r="AD201" s="39"/>
      <c r="AE201" s="39"/>
      <c r="AR201" s="257" t="s">
        <v>156</v>
      </c>
      <c r="AT201" s="257" t="s">
        <v>151</v>
      </c>
      <c r="AU201" s="257" t="s">
        <v>85</v>
      </c>
      <c r="AY201" s="18" t="s">
        <v>149</v>
      </c>
      <c r="BE201" s="258">
        <f>IF(N201="základní",J201,0)</f>
        <v>0</v>
      </c>
      <c r="BF201" s="258">
        <f>IF(N201="snížená",J201,0)</f>
        <v>0</v>
      </c>
      <c r="BG201" s="258">
        <f>IF(N201="zákl. přenesená",J201,0)</f>
        <v>0</v>
      </c>
      <c r="BH201" s="258">
        <f>IF(N201="sníž. přenesená",J201,0)</f>
        <v>0</v>
      </c>
      <c r="BI201" s="258">
        <f>IF(N201="nulová",J201,0)</f>
        <v>0</v>
      </c>
      <c r="BJ201" s="18" t="s">
        <v>21</v>
      </c>
      <c r="BK201" s="258">
        <f>ROUND(I201*H201,2)</f>
        <v>0</v>
      </c>
      <c r="BL201" s="18" t="s">
        <v>156</v>
      </c>
      <c r="BM201" s="257" t="s">
        <v>768</v>
      </c>
    </row>
    <row r="202" s="2" customFormat="1">
      <c r="A202" s="39"/>
      <c r="B202" s="40"/>
      <c r="C202" s="41"/>
      <c r="D202" s="259" t="s">
        <v>158</v>
      </c>
      <c r="E202" s="41"/>
      <c r="F202" s="260" t="s">
        <v>276</v>
      </c>
      <c r="G202" s="41"/>
      <c r="H202" s="41"/>
      <c r="I202" s="157"/>
      <c r="J202" s="41"/>
      <c r="K202" s="41"/>
      <c r="L202" s="45"/>
      <c r="M202" s="261"/>
      <c r="N202" s="262"/>
      <c r="O202" s="92"/>
      <c r="P202" s="92"/>
      <c r="Q202" s="92"/>
      <c r="R202" s="92"/>
      <c r="S202" s="92"/>
      <c r="T202" s="93"/>
      <c r="U202" s="39"/>
      <c r="V202" s="39"/>
      <c r="W202" s="39"/>
      <c r="X202" s="39"/>
      <c r="Y202" s="39"/>
      <c r="Z202" s="39"/>
      <c r="AA202" s="39"/>
      <c r="AB202" s="39"/>
      <c r="AC202" s="39"/>
      <c r="AD202" s="39"/>
      <c r="AE202" s="39"/>
      <c r="AT202" s="18" t="s">
        <v>158</v>
      </c>
      <c r="AU202" s="18" t="s">
        <v>85</v>
      </c>
    </row>
    <row r="203" s="14" customFormat="1">
      <c r="A203" s="14"/>
      <c r="B203" s="274"/>
      <c r="C203" s="275"/>
      <c r="D203" s="259" t="s">
        <v>162</v>
      </c>
      <c r="E203" s="276" t="s">
        <v>1</v>
      </c>
      <c r="F203" s="277" t="s">
        <v>769</v>
      </c>
      <c r="G203" s="275"/>
      <c r="H203" s="278">
        <v>282.19999999999999</v>
      </c>
      <c r="I203" s="279"/>
      <c r="J203" s="275"/>
      <c r="K203" s="275"/>
      <c r="L203" s="280"/>
      <c r="M203" s="281"/>
      <c r="N203" s="282"/>
      <c r="O203" s="282"/>
      <c r="P203" s="282"/>
      <c r="Q203" s="282"/>
      <c r="R203" s="282"/>
      <c r="S203" s="282"/>
      <c r="T203" s="283"/>
      <c r="U203" s="14"/>
      <c r="V203" s="14"/>
      <c r="W203" s="14"/>
      <c r="X203" s="14"/>
      <c r="Y203" s="14"/>
      <c r="Z203" s="14"/>
      <c r="AA203" s="14"/>
      <c r="AB203" s="14"/>
      <c r="AC203" s="14"/>
      <c r="AD203" s="14"/>
      <c r="AE203" s="14"/>
      <c r="AT203" s="284" t="s">
        <v>162</v>
      </c>
      <c r="AU203" s="284" t="s">
        <v>85</v>
      </c>
      <c r="AV203" s="14" t="s">
        <v>85</v>
      </c>
      <c r="AW203" s="14" t="s">
        <v>34</v>
      </c>
      <c r="AX203" s="14" t="s">
        <v>21</v>
      </c>
      <c r="AY203" s="284" t="s">
        <v>149</v>
      </c>
    </row>
    <row r="204" s="2" customFormat="1" ht="21.75" customHeight="1">
      <c r="A204" s="39"/>
      <c r="B204" s="40"/>
      <c r="C204" s="246" t="s">
        <v>257</v>
      </c>
      <c r="D204" s="246" t="s">
        <v>151</v>
      </c>
      <c r="E204" s="247" t="s">
        <v>278</v>
      </c>
      <c r="F204" s="248" t="s">
        <v>279</v>
      </c>
      <c r="G204" s="249" t="s">
        <v>169</v>
      </c>
      <c r="H204" s="250">
        <v>267.11099999999999</v>
      </c>
      <c r="I204" s="251"/>
      <c r="J204" s="252">
        <f>ROUND(I204*H204,2)</f>
        <v>0</v>
      </c>
      <c r="K204" s="248" t="s">
        <v>155</v>
      </c>
      <c r="L204" s="45"/>
      <c r="M204" s="253" t="s">
        <v>1</v>
      </c>
      <c r="N204" s="254" t="s">
        <v>42</v>
      </c>
      <c r="O204" s="92"/>
      <c r="P204" s="255">
        <f>O204*H204</f>
        <v>0</v>
      </c>
      <c r="Q204" s="255">
        <v>0</v>
      </c>
      <c r="R204" s="255">
        <f>Q204*H204</f>
        <v>0</v>
      </c>
      <c r="S204" s="255">
        <v>0</v>
      </c>
      <c r="T204" s="256">
        <f>S204*H204</f>
        <v>0</v>
      </c>
      <c r="U204" s="39"/>
      <c r="V204" s="39"/>
      <c r="W204" s="39"/>
      <c r="X204" s="39"/>
      <c r="Y204" s="39"/>
      <c r="Z204" s="39"/>
      <c r="AA204" s="39"/>
      <c r="AB204" s="39"/>
      <c r="AC204" s="39"/>
      <c r="AD204" s="39"/>
      <c r="AE204" s="39"/>
      <c r="AR204" s="257" t="s">
        <v>156</v>
      </c>
      <c r="AT204" s="257" t="s">
        <v>151</v>
      </c>
      <c r="AU204" s="257" t="s">
        <v>85</v>
      </c>
      <c r="AY204" s="18" t="s">
        <v>149</v>
      </c>
      <c r="BE204" s="258">
        <f>IF(N204="základní",J204,0)</f>
        <v>0</v>
      </c>
      <c r="BF204" s="258">
        <f>IF(N204="snížená",J204,0)</f>
        <v>0</v>
      </c>
      <c r="BG204" s="258">
        <f>IF(N204="zákl. přenesená",J204,0)</f>
        <v>0</v>
      </c>
      <c r="BH204" s="258">
        <f>IF(N204="sníž. přenesená",J204,0)</f>
        <v>0</v>
      </c>
      <c r="BI204" s="258">
        <f>IF(N204="nulová",J204,0)</f>
        <v>0</v>
      </c>
      <c r="BJ204" s="18" t="s">
        <v>21</v>
      </c>
      <c r="BK204" s="258">
        <f>ROUND(I204*H204,2)</f>
        <v>0</v>
      </c>
      <c r="BL204" s="18" t="s">
        <v>156</v>
      </c>
      <c r="BM204" s="257" t="s">
        <v>770</v>
      </c>
    </row>
    <row r="205" s="2" customFormat="1">
      <c r="A205" s="39"/>
      <c r="B205" s="40"/>
      <c r="C205" s="41"/>
      <c r="D205" s="259" t="s">
        <v>158</v>
      </c>
      <c r="E205" s="41"/>
      <c r="F205" s="260" t="s">
        <v>281</v>
      </c>
      <c r="G205" s="41"/>
      <c r="H205" s="41"/>
      <c r="I205" s="157"/>
      <c r="J205" s="41"/>
      <c r="K205" s="41"/>
      <c r="L205" s="45"/>
      <c r="M205" s="261"/>
      <c r="N205" s="262"/>
      <c r="O205" s="92"/>
      <c r="P205" s="92"/>
      <c r="Q205" s="92"/>
      <c r="R205" s="92"/>
      <c r="S205" s="92"/>
      <c r="T205" s="93"/>
      <c r="U205" s="39"/>
      <c r="V205" s="39"/>
      <c r="W205" s="39"/>
      <c r="X205" s="39"/>
      <c r="Y205" s="39"/>
      <c r="Z205" s="39"/>
      <c r="AA205" s="39"/>
      <c r="AB205" s="39"/>
      <c r="AC205" s="39"/>
      <c r="AD205" s="39"/>
      <c r="AE205" s="39"/>
      <c r="AT205" s="18" t="s">
        <v>158</v>
      </c>
      <c r="AU205" s="18" t="s">
        <v>85</v>
      </c>
    </row>
    <row r="206" s="2" customFormat="1">
      <c r="A206" s="39"/>
      <c r="B206" s="40"/>
      <c r="C206" s="41"/>
      <c r="D206" s="259" t="s">
        <v>160</v>
      </c>
      <c r="E206" s="41"/>
      <c r="F206" s="263" t="s">
        <v>282</v>
      </c>
      <c r="G206" s="41"/>
      <c r="H206" s="41"/>
      <c r="I206" s="157"/>
      <c r="J206" s="41"/>
      <c r="K206" s="41"/>
      <c r="L206" s="45"/>
      <c r="M206" s="261"/>
      <c r="N206" s="262"/>
      <c r="O206" s="92"/>
      <c r="P206" s="92"/>
      <c r="Q206" s="92"/>
      <c r="R206" s="92"/>
      <c r="S206" s="92"/>
      <c r="T206" s="93"/>
      <c r="U206" s="39"/>
      <c r="V206" s="39"/>
      <c r="W206" s="39"/>
      <c r="X206" s="39"/>
      <c r="Y206" s="39"/>
      <c r="Z206" s="39"/>
      <c r="AA206" s="39"/>
      <c r="AB206" s="39"/>
      <c r="AC206" s="39"/>
      <c r="AD206" s="39"/>
      <c r="AE206" s="39"/>
      <c r="AT206" s="18" t="s">
        <v>160</v>
      </c>
      <c r="AU206" s="18" t="s">
        <v>85</v>
      </c>
    </row>
    <row r="207" s="2" customFormat="1">
      <c r="A207" s="39"/>
      <c r="B207" s="40"/>
      <c r="C207" s="41"/>
      <c r="D207" s="259" t="s">
        <v>180</v>
      </c>
      <c r="E207" s="41"/>
      <c r="F207" s="263" t="s">
        <v>771</v>
      </c>
      <c r="G207" s="41"/>
      <c r="H207" s="41"/>
      <c r="I207" s="157"/>
      <c r="J207" s="41"/>
      <c r="K207" s="41"/>
      <c r="L207" s="45"/>
      <c r="M207" s="261"/>
      <c r="N207" s="262"/>
      <c r="O207" s="92"/>
      <c r="P207" s="92"/>
      <c r="Q207" s="92"/>
      <c r="R207" s="92"/>
      <c r="S207" s="92"/>
      <c r="T207" s="93"/>
      <c r="U207" s="39"/>
      <c r="V207" s="39"/>
      <c r="W207" s="39"/>
      <c r="X207" s="39"/>
      <c r="Y207" s="39"/>
      <c r="Z207" s="39"/>
      <c r="AA207" s="39"/>
      <c r="AB207" s="39"/>
      <c r="AC207" s="39"/>
      <c r="AD207" s="39"/>
      <c r="AE207" s="39"/>
      <c r="AT207" s="18" t="s">
        <v>180</v>
      </c>
      <c r="AU207" s="18" t="s">
        <v>85</v>
      </c>
    </row>
    <row r="208" s="13" customFormat="1">
      <c r="A208" s="13"/>
      <c r="B208" s="264"/>
      <c r="C208" s="265"/>
      <c r="D208" s="259" t="s">
        <v>162</v>
      </c>
      <c r="E208" s="266" t="s">
        <v>1</v>
      </c>
      <c r="F208" s="267" t="s">
        <v>772</v>
      </c>
      <c r="G208" s="265"/>
      <c r="H208" s="266" t="s">
        <v>1</v>
      </c>
      <c r="I208" s="268"/>
      <c r="J208" s="265"/>
      <c r="K208" s="265"/>
      <c r="L208" s="269"/>
      <c r="M208" s="270"/>
      <c r="N208" s="271"/>
      <c r="O208" s="271"/>
      <c r="P208" s="271"/>
      <c r="Q208" s="271"/>
      <c r="R208" s="271"/>
      <c r="S208" s="271"/>
      <c r="T208" s="272"/>
      <c r="U208" s="13"/>
      <c r="V208" s="13"/>
      <c r="W208" s="13"/>
      <c r="X208" s="13"/>
      <c r="Y208" s="13"/>
      <c r="Z208" s="13"/>
      <c r="AA208" s="13"/>
      <c r="AB208" s="13"/>
      <c r="AC208" s="13"/>
      <c r="AD208" s="13"/>
      <c r="AE208" s="13"/>
      <c r="AT208" s="273" t="s">
        <v>162</v>
      </c>
      <c r="AU208" s="273" t="s">
        <v>85</v>
      </c>
      <c r="AV208" s="13" t="s">
        <v>21</v>
      </c>
      <c r="AW208" s="13" t="s">
        <v>34</v>
      </c>
      <c r="AX208" s="13" t="s">
        <v>77</v>
      </c>
      <c r="AY208" s="273" t="s">
        <v>149</v>
      </c>
    </row>
    <row r="209" s="14" customFormat="1">
      <c r="A209" s="14"/>
      <c r="B209" s="274"/>
      <c r="C209" s="275"/>
      <c r="D209" s="259" t="s">
        <v>162</v>
      </c>
      <c r="E209" s="276" t="s">
        <v>1</v>
      </c>
      <c r="F209" s="277" t="s">
        <v>773</v>
      </c>
      <c r="G209" s="275"/>
      <c r="H209" s="278">
        <v>267.11099999999999</v>
      </c>
      <c r="I209" s="279"/>
      <c r="J209" s="275"/>
      <c r="K209" s="275"/>
      <c r="L209" s="280"/>
      <c r="M209" s="281"/>
      <c r="N209" s="282"/>
      <c r="O209" s="282"/>
      <c r="P209" s="282"/>
      <c r="Q209" s="282"/>
      <c r="R209" s="282"/>
      <c r="S209" s="282"/>
      <c r="T209" s="283"/>
      <c r="U209" s="14"/>
      <c r="V209" s="14"/>
      <c r="W209" s="14"/>
      <c r="X209" s="14"/>
      <c r="Y209" s="14"/>
      <c r="Z209" s="14"/>
      <c r="AA209" s="14"/>
      <c r="AB209" s="14"/>
      <c r="AC209" s="14"/>
      <c r="AD209" s="14"/>
      <c r="AE209" s="14"/>
      <c r="AT209" s="284" t="s">
        <v>162</v>
      </c>
      <c r="AU209" s="284" t="s">
        <v>85</v>
      </c>
      <c r="AV209" s="14" t="s">
        <v>85</v>
      </c>
      <c r="AW209" s="14" t="s">
        <v>34</v>
      </c>
      <c r="AX209" s="14" t="s">
        <v>77</v>
      </c>
      <c r="AY209" s="284" t="s">
        <v>149</v>
      </c>
    </row>
    <row r="210" s="15" customFormat="1">
      <c r="A210" s="15"/>
      <c r="B210" s="285"/>
      <c r="C210" s="286"/>
      <c r="D210" s="259" t="s">
        <v>162</v>
      </c>
      <c r="E210" s="287" t="s">
        <v>1</v>
      </c>
      <c r="F210" s="288" t="s">
        <v>166</v>
      </c>
      <c r="G210" s="286"/>
      <c r="H210" s="289">
        <v>267.11099999999999</v>
      </c>
      <c r="I210" s="290"/>
      <c r="J210" s="286"/>
      <c r="K210" s="286"/>
      <c r="L210" s="291"/>
      <c r="M210" s="292"/>
      <c r="N210" s="293"/>
      <c r="O210" s="293"/>
      <c r="P210" s="293"/>
      <c r="Q210" s="293"/>
      <c r="R210" s="293"/>
      <c r="S210" s="293"/>
      <c r="T210" s="294"/>
      <c r="U210" s="15"/>
      <c r="V210" s="15"/>
      <c r="W210" s="15"/>
      <c r="X210" s="15"/>
      <c r="Y210" s="15"/>
      <c r="Z210" s="15"/>
      <c r="AA210" s="15"/>
      <c r="AB210" s="15"/>
      <c r="AC210" s="15"/>
      <c r="AD210" s="15"/>
      <c r="AE210" s="15"/>
      <c r="AT210" s="295" t="s">
        <v>162</v>
      </c>
      <c r="AU210" s="295" t="s">
        <v>85</v>
      </c>
      <c r="AV210" s="15" t="s">
        <v>156</v>
      </c>
      <c r="AW210" s="15" t="s">
        <v>34</v>
      </c>
      <c r="AX210" s="15" t="s">
        <v>21</v>
      </c>
      <c r="AY210" s="295" t="s">
        <v>149</v>
      </c>
    </row>
    <row r="211" s="2" customFormat="1" ht="16.5" customHeight="1">
      <c r="A211" s="39"/>
      <c r="B211" s="40"/>
      <c r="C211" s="307" t="s">
        <v>264</v>
      </c>
      <c r="D211" s="307" t="s">
        <v>286</v>
      </c>
      <c r="E211" s="308" t="s">
        <v>287</v>
      </c>
      <c r="F211" s="309" t="s">
        <v>288</v>
      </c>
      <c r="G211" s="310" t="s">
        <v>243</v>
      </c>
      <c r="H211" s="311">
        <v>213.68899999999999</v>
      </c>
      <c r="I211" s="312"/>
      <c r="J211" s="313">
        <f>ROUND(I211*H211,2)</f>
        <v>0</v>
      </c>
      <c r="K211" s="309" t="s">
        <v>155</v>
      </c>
      <c r="L211" s="314"/>
      <c r="M211" s="315" t="s">
        <v>1</v>
      </c>
      <c r="N211" s="316" t="s">
        <v>42</v>
      </c>
      <c r="O211" s="92"/>
      <c r="P211" s="255">
        <f>O211*H211</f>
        <v>0</v>
      </c>
      <c r="Q211" s="255">
        <v>1</v>
      </c>
      <c r="R211" s="255">
        <f>Q211*H211</f>
        <v>213.68899999999999</v>
      </c>
      <c r="S211" s="255">
        <v>0</v>
      </c>
      <c r="T211" s="256">
        <f>S211*H211</f>
        <v>0</v>
      </c>
      <c r="U211" s="39"/>
      <c r="V211" s="39"/>
      <c r="W211" s="39"/>
      <c r="X211" s="39"/>
      <c r="Y211" s="39"/>
      <c r="Z211" s="39"/>
      <c r="AA211" s="39"/>
      <c r="AB211" s="39"/>
      <c r="AC211" s="39"/>
      <c r="AD211" s="39"/>
      <c r="AE211" s="39"/>
      <c r="AR211" s="257" t="s">
        <v>232</v>
      </c>
      <c r="AT211" s="257" t="s">
        <v>286</v>
      </c>
      <c r="AU211" s="257" t="s">
        <v>85</v>
      </c>
      <c r="AY211" s="18" t="s">
        <v>149</v>
      </c>
      <c r="BE211" s="258">
        <f>IF(N211="základní",J211,0)</f>
        <v>0</v>
      </c>
      <c r="BF211" s="258">
        <f>IF(N211="snížená",J211,0)</f>
        <v>0</v>
      </c>
      <c r="BG211" s="258">
        <f>IF(N211="zákl. přenesená",J211,0)</f>
        <v>0</v>
      </c>
      <c r="BH211" s="258">
        <f>IF(N211="sníž. přenesená",J211,0)</f>
        <v>0</v>
      </c>
      <c r="BI211" s="258">
        <f>IF(N211="nulová",J211,0)</f>
        <v>0</v>
      </c>
      <c r="BJ211" s="18" t="s">
        <v>21</v>
      </c>
      <c r="BK211" s="258">
        <f>ROUND(I211*H211,2)</f>
        <v>0</v>
      </c>
      <c r="BL211" s="18" t="s">
        <v>156</v>
      </c>
      <c r="BM211" s="257" t="s">
        <v>774</v>
      </c>
    </row>
    <row r="212" s="2" customFormat="1">
      <c r="A212" s="39"/>
      <c r="B212" s="40"/>
      <c r="C212" s="41"/>
      <c r="D212" s="259" t="s">
        <v>158</v>
      </c>
      <c r="E212" s="41"/>
      <c r="F212" s="260" t="s">
        <v>288</v>
      </c>
      <c r="G212" s="41"/>
      <c r="H212" s="41"/>
      <c r="I212" s="157"/>
      <c r="J212" s="41"/>
      <c r="K212" s="41"/>
      <c r="L212" s="45"/>
      <c r="M212" s="261"/>
      <c r="N212" s="262"/>
      <c r="O212" s="92"/>
      <c r="P212" s="92"/>
      <c r="Q212" s="92"/>
      <c r="R212" s="92"/>
      <c r="S212" s="92"/>
      <c r="T212" s="93"/>
      <c r="U212" s="39"/>
      <c r="V212" s="39"/>
      <c r="W212" s="39"/>
      <c r="X212" s="39"/>
      <c r="Y212" s="39"/>
      <c r="Z212" s="39"/>
      <c r="AA212" s="39"/>
      <c r="AB212" s="39"/>
      <c r="AC212" s="39"/>
      <c r="AD212" s="39"/>
      <c r="AE212" s="39"/>
      <c r="AT212" s="18" t="s">
        <v>158</v>
      </c>
      <c r="AU212" s="18" t="s">
        <v>85</v>
      </c>
    </row>
    <row r="213" s="13" customFormat="1">
      <c r="A213" s="13"/>
      <c r="B213" s="264"/>
      <c r="C213" s="265"/>
      <c r="D213" s="259" t="s">
        <v>162</v>
      </c>
      <c r="E213" s="266" t="s">
        <v>1</v>
      </c>
      <c r="F213" s="267" t="s">
        <v>290</v>
      </c>
      <c r="G213" s="265"/>
      <c r="H213" s="266" t="s">
        <v>1</v>
      </c>
      <c r="I213" s="268"/>
      <c r="J213" s="265"/>
      <c r="K213" s="265"/>
      <c r="L213" s="269"/>
      <c r="M213" s="270"/>
      <c r="N213" s="271"/>
      <c r="O213" s="271"/>
      <c r="P213" s="271"/>
      <c r="Q213" s="271"/>
      <c r="R213" s="271"/>
      <c r="S213" s="271"/>
      <c r="T213" s="272"/>
      <c r="U213" s="13"/>
      <c r="V213" s="13"/>
      <c r="W213" s="13"/>
      <c r="X213" s="13"/>
      <c r="Y213" s="13"/>
      <c r="Z213" s="13"/>
      <c r="AA213" s="13"/>
      <c r="AB213" s="13"/>
      <c r="AC213" s="13"/>
      <c r="AD213" s="13"/>
      <c r="AE213" s="13"/>
      <c r="AT213" s="273" t="s">
        <v>162</v>
      </c>
      <c r="AU213" s="273" t="s">
        <v>85</v>
      </c>
      <c r="AV213" s="13" t="s">
        <v>21</v>
      </c>
      <c r="AW213" s="13" t="s">
        <v>34</v>
      </c>
      <c r="AX213" s="13" t="s">
        <v>77</v>
      </c>
      <c r="AY213" s="273" t="s">
        <v>149</v>
      </c>
    </row>
    <row r="214" s="14" customFormat="1">
      <c r="A214" s="14"/>
      <c r="B214" s="274"/>
      <c r="C214" s="275"/>
      <c r="D214" s="259" t="s">
        <v>162</v>
      </c>
      <c r="E214" s="276" t="s">
        <v>1</v>
      </c>
      <c r="F214" s="277" t="s">
        <v>775</v>
      </c>
      <c r="G214" s="275"/>
      <c r="H214" s="278">
        <v>213.68899999999999</v>
      </c>
      <c r="I214" s="279"/>
      <c r="J214" s="275"/>
      <c r="K214" s="275"/>
      <c r="L214" s="280"/>
      <c r="M214" s="281"/>
      <c r="N214" s="282"/>
      <c r="O214" s="282"/>
      <c r="P214" s="282"/>
      <c r="Q214" s="282"/>
      <c r="R214" s="282"/>
      <c r="S214" s="282"/>
      <c r="T214" s="283"/>
      <c r="U214" s="14"/>
      <c r="V214" s="14"/>
      <c r="W214" s="14"/>
      <c r="X214" s="14"/>
      <c r="Y214" s="14"/>
      <c r="Z214" s="14"/>
      <c r="AA214" s="14"/>
      <c r="AB214" s="14"/>
      <c r="AC214" s="14"/>
      <c r="AD214" s="14"/>
      <c r="AE214" s="14"/>
      <c r="AT214" s="284" t="s">
        <v>162</v>
      </c>
      <c r="AU214" s="284" t="s">
        <v>85</v>
      </c>
      <c r="AV214" s="14" t="s">
        <v>85</v>
      </c>
      <c r="AW214" s="14" t="s">
        <v>34</v>
      </c>
      <c r="AX214" s="14" t="s">
        <v>21</v>
      </c>
      <c r="AY214" s="284" t="s">
        <v>149</v>
      </c>
    </row>
    <row r="215" s="2" customFormat="1" ht="21.75" customHeight="1">
      <c r="A215" s="39"/>
      <c r="B215" s="40"/>
      <c r="C215" s="246" t="s">
        <v>272</v>
      </c>
      <c r="D215" s="246" t="s">
        <v>151</v>
      </c>
      <c r="E215" s="247" t="s">
        <v>293</v>
      </c>
      <c r="F215" s="248" t="s">
        <v>294</v>
      </c>
      <c r="G215" s="249" t="s">
        <v>154</v>
      </c>
      <c r="H215" s="250">
        <v>33.970999999999997</v>
      </c>
      <c r="I215" s="251"/>
      <c r="J215" s="252">
        <f>ROUND(I215*H215,2)</f>
        <v>0</v>
      </c>
      <c r="K215" s="248" t="s">
        <v>155</v>
      </c>
      <c r="L215" s="45"/>
      <c r="M215" s="253" t="s">
        <v>1</v>
      </c>
      <c r="N215" s="254" t="s">
        <v>42</v>
      </c>
      <c r="O215" s="92"/>
      <c r="P215" s="255">
        <f>O215*H215</f>
        <v>0</v>
      </c>
      <c r="Q215" s="255">
        <v>0</v>
      </c>
      <c r="R215" s="255">
        <f>Q215*H215</f>
        <v>0</v>
      </c>
      <c r="S215" s="255">
        <v>0</v>
      </c>
      <c r="T215" s="256">
        <f>S215*H215</f>
        <v>0</v>
      </c>
      <c r="U215" s="39"/>
      <c r="V215" s="39"/>
      <c r="W215" s="39"/>
      <c r="X215" s="39"/>
      <c r="Y215" s="39"/>
      <c r="Z215" s="39"/>
      <c r="AA215" s="39"/>
      <c r="AB215" s="39"/>
      <c r="AC215" s="39"/>
      <c r="AD215" s="39"/>
      <c r="AE215" s="39"/>
      <c r="AR215" s="257" t="s">
        <v>156</v>
      </c>
      <c r="AT215" s="257" t="s">
        <v>151</v>
      </c>
      <c r="AU215" s="257" t="s">
        <v>85</v>
      </c>
      <c r="AY215" s="18" t="s">
        <v>149</v>
      </c>
      <c r="BE215" s="258">
        <f>IF(N215="základní",J215,0)</f>
        <v>0</v>
      </c>
      <c r="BF215" s="258">
        <f>IF(N215="snížená",J215,0)</f>
        <v>0</v>
      </c>
      <c r="BG215" s="258">
        <f>IF(N215="zákl. přenesená",J215,0)</f>
        <v>0</v>
      </c>
      <c r="BH215" s="258">
        <f>IF(N215="sníž. přenesená",J215,0)</f>
        <v>0</v>
      </c>
      <c r="BI215" s="258">
        <f>IF(N215="nulová",J215,0)</f>
        <v>0</v>
      </c>
      <c r="BJ215" s="18" t="s">
        <v>21</v>
      </c>
      <c r="BK215" s="258">
        <f>ROUND(I215*H215,2)</f>
        <v>0</v>
      </c>
      <c r="BL215" s="18" t="s">
        <v>156</v>
      </c>
      <c r="BM215" s="257" t="s">
        <v>776</v>
      </c>
    </row>
    <row r="216" s="2" customFormat="1">
      <c r="A216" s="39"/>
      <c r="B216" s="40"/>
      <c r="C216" s="41"/>
      <c r="D216" s="259" t="s">
        <v>158</v>
      </c>
      <c r="E216" s="41"/>
      <c r="F216" s="260" t="s">
        <v>296</v>
      </c>
      <c r="G216" s="41"/>
      <c r="H216" s="41"/>
      <c r="I216" s="157"/>
      <c r="J216" s="41"/>
      <c r="K216" s="41"/>
      <c r="L216" s="45"/>
      <c r="M216" s="261"/>
      <c r="N216" s="262"/>
      <c r="O216" s="92"/>
      <c r="P216" s="92"/>
      <c r="Q216" s="92"/>
      <c r="R216" s="92"/>
      <c r="S216" s="92"/>
      <c r="T216" s="93"/>
      <c r="U216" s="39"/>
      <c r="V216" s="39"/>
      <c r="W216" s="39"/>
      <c r="X216" s="39"/>
      <c r="Y216" s="39"/>
      <c r="Z216" s="39"/>
      <c r="AA216" s="39"/>
      <c r="AB216" s="39"/>
      <c r="AC216" s="39"/>
      <c r="AD216" s="39"/>
      <c r="AE216" s="39"/>
      <c r="AT216" s="18" t="s">
        <v>158</v>
      </c>
      <c r="AU216" s="18" t="s">
        <v>85</v>
      </c>
    </row>
    <row r="217" s="2" customFormat="1">
      <c r="A217" s="39"/>
      <c r="B217" s="40"/>
      <c r="C217" s="41"/>
      <c r="D217" s="259" t="s">
        <v>160</v>
      </c>
      <c r="E217" s="41"/>
      <c r="F217" s="263" t="s">
        <v>297</v>
      </c>
      <c r="G217" s="41"/>
      <c r="H217" s="41"/>
      <c r="I217" s="157"/>
      <c r="J217" s="41"/>
      <c r="K217" s="41"/>
      <c r="L217" s="45"/>
      <c r="M217" s="261"/>
      <c r="N217" s="262"/>
      <c r="O217" s="92"/>
      <c r="P217" s="92"/>
      <c r="Q217" s="92"/>
      <c r="R217" s="92"/>
      <c r="S217" s="92"/>
      <c r="T217" s="93"/>
      <c r="U217" s="39"/>
      <c r="V217" s="39"/>
      <c r="W217" s="39"/>
      <c r="X217" s="39"/>
      <c r="Y217" s="39"/>
      <c r="Z217" s="39"/>
      <c r="AA217" s="39"/>
      <c r="AB217" s="39"/>
      <c r="AC217" s="39"/>
      <c r="AD217" s="39"/>
      <c r="AE217" s="39"/>
      <c r="AT217" s="18" t="s">
        <v>160</v>
      </c>
      <c r="AU217" s="18" t="s">
        <v>85</v>
      </c>
    </row>
    <row r="218" s="13" customFormat="1">
      <c r="A218" s="13"/>
      <c r="B218" s="264"/>
      <c r="C218" s="265"/>
      <c r="D218" s="259" t="s">
        <v>162</v>
      </c>
      <c r="E218" s="266" t="s">
        <v>1</v>
      </c>
      <c r="F218" s="267" t="s">
        <v>198</v>
      </c>
      <c r="G218" s="265"/>
      <c r="H218" s="266" t="s">
        <v>1</v>
      </c>
      <c r="I218" s="268"/>
      <c r="J218" s="265"/>
      <c r="K218" s="265"/>
      <c r="L218" s="269"/>
      <c r="M218" s="270"/>
      <c r="N218" s="271"/>
      <c r="O218" s="271"/>
      <c r="P218" s="271"/>
      <c r="Q218" s="271"/>
      <c r="R218" s="271"/>
      <c r="S218" s="271"/>
      <c r="T218" s="272"/>
      <c r="U218" s="13"/>
      <c r="V218" s="13"/>
      <c r="W218" s="13"/>
      <c r="X218" s="13"/>
      <c r="Y218" s="13"/>
      <c r="Z218" s="13"/>
      <c r="AA218" s="13"/>
      <c r="AB218" s="13"/>
      <c r="AC218" s="13"/>
      <c r="AD218" s="13"/>
      <c r="AE218" s="13"/>
      <c r="AT218" s="273" t="s">
        <v>162</v>
      </c>
      <c r="AU218" s="273" t="s">
        <v>85</v>
      </c>
      <c r="AV218" s="13" t="s">
        <v>21</v>
      </c>
      <c r="AW218" s="13" t="s">
        <v>34</v>
      </c>
      <c r="AX218" s="13" t="s">
        <v>77</v>
      </c>
      <c r="AY218" s="273" t="s">
        <v>149</v>
      </c>
    </row>
    <row r="219" s="14" customFormat="1">
      <c r="A219" s="14"/>
      <c r="B219" s="274"/>
      <c r="C219" s="275"/>
      <c r="D219" s="259" t="s">
        <v>162</v>
      </c>
      <c r="E219" s="276" t="s">
        <v>1</v>
      </c>
      <c r="F219" s="277" t="s">
        <v>748</v>
      </c>
      <c r="G219" s="275"/>
      <c r="H219" s="278">
        <v>19.106999999999999</v>
      </c>
      <c r="I219" s="279"/>
      <c r="J219" s="275"/>
      <c r="K219" s="275"/>
      <c r="L219" s="280"/>
      <c r="M219" s="281"/>
      <c r="N219" s="282"/>
      <c r="O219" s="282"/>
      <c r="P219" s="282"/>
      <c r="Q219" s="282"/>
      <c r="R219" s="282"/>
      <c r="S219" s="282"/>
      <c r="T219" s="283"/>
      <c r="U219" s="14"/>
      <c r="V219" s="14"/>
      <c r="W219" s="14"/>
      <c r="X219" s="14"/>
      <c r="Y219" s="14"/>
      <c r="Z219" s="14"/>
      <c r="AA219" s="14"/>
      <c r="AB219" s="14"/>
      <c r="AC219" s="14"/>
      <c r="AD219" s="14"/>
      <c r="AE219" s="14"/>
      <c r="AT219" s="284" t="s">
        <v>162</v>
      </c>
      <c r="AU219" s="284" t="s">
        <v>85</v>
      </c>
      <c r="AV219" s="14" t="s">
        <v>85</v>
      </c>
      <c r="AW219" s="14" t="s">
        <v>34</v>
      </c>
      <c r="AX219" s="14" t="s">
        <v>77</v>
      </c>
      <c r="AY219" s="284" t="s">
        <v>149</v>
      </c>
    </row>
    <row r="220" s="13" customFormat="1">
      <c r="A220" s="13"/>
      <c r="B220" s="264"/>
      <c r="C220" s="265"/>
      <c r="D220" s="259" t="s">
        <v>162</v>
      </c>
      <c r="E220" s="266" t="s">
        <v>1</v>
      </c>
      <c r="F220" s="267" t="s">
        <v>200</v>
      </c>
      <c r="G220" s="265"/>
      <c r="H220" s="266" t="s">
        <v>1</v>
      </c>
      <c r="I220" s="268"/>
      <c r="J220" s="265"/>
      <c r="K220" s="265"/>
      <c r="L220" s="269"/>
      <c r="M220" s="270"/>
      <c r="N220" s="271"/>
      <c r="O220" s="271"/>
      <c r="P220" s="271"/>
      <c r="Q220" s="271"/>
      <c r="R220" s="271"/>
      <c r="S220" s="271"/>
      <c r="T220" s="272"/>
      <c r="U220" s="13"/>
      <c r="V220" s="13"/>
      <c r="W220" s="13"/>
      <c r="X220" s="13"/>
      <c r="Y220" s="13"/>
      <c r="Z220" s="13"/>
      <c r="AA220" s="13"/>
      <c r="AB220" s="13"/>
      <c r="AC220" s="13"/>
      <c r="AD220" s="13"/>
      <c r="AE220" s="13"/>
      <c r="AT220" s="273" t="s">
        <v>162</v>
      </c>
      <c r="AU220" s="273" t="s">
        <v>85</v>
      </c>
      <c r="AV220" s="13" t="s">
        <v>21</v>
      </c>
      <c r="AW220" s="13" t="s">
        <v>34</v>
      </c>
      <c r="AX220" s="13" t="s">
        <v>77</v>
      </c>
      <c r="AY220" s="273" t="s">
        <v>149</v>
      </c>
    </row>
    <row r="221" s="14" customFormat="1">
      <c r="A221" s="14"/>
      <c r="B221" s="274"/>
      <c r="C221" s="275"/>
      <c r="D221" s="259" t="s">
        <v>162</v>
      </c>
      <c r="E221" s="276" t="s">
        <v>1</v>
      </c>
      <c r="F221" s="277" t="s">
        <v>749</v>
      </c>
      <c r="G221" s="275"/>
      <c r="H221" s="278">
        <v>14.864000000000001</v>
      </c>
      <c r="I221" s="279"/>
      <c r="J221" s="275"/>
      <c r="K221" s="275"/>
      <c r="L221" s="280"/>
      <c r="M221" s="281"/>
      <c r="N221" s="282"/>
      <c r="O221" s="282"/>
      <c r="P221" s="282"/>
      <c r="Q221" s="282"/>
      <c r="R221" s="282"/>
      <c r="S221" s="282"/>
      <c r="T221" s="283"/>
      <c r="U221" s="14"/>
      <c r="V221" s="14"/>
      <c r="W221" s="14"/>
      <c r="X221" s="14"/>
      <c r="Y221" s="14"/>
      <c r="Z221" s="14"/>
      <c r="AA221" s="14"/>
      <c r="AB221" s="14"/>
      <c r="AC221" s="14"/>
      <c r="AD221" s="14"/>
      <c r="AE221" s="14"/>
      <c r="AT221" s="284" t="s">
        <v>162</v>
      </c>
      <c r="AU221" s="284" t="s">
        <v>85</v>
      </c>
      <c r="AV221" s="14" t="s">
        <v>85</v>
      </c>
      <c r="AW221" s="14" t="s">
        <v>34</v>
      </c>
      <c r="AX221" s="14" t="s">
        <v>77</v>
      </c>
      <c r="AY221" s="284" t="s">
        <v>149</v>
      </c>
    </row>
    <row r="222" s="15" customFormat="1">
      <c r="A222" s="15"/>
      <c r="B222" s="285"/>
      <c r="C222" s="286"/>
      <c r="D222" s="259" t="s">
        <v>162</v>
      </c>
      <c r="E222" s="287" t="s">
        <v>1</v>
      </c>
      <c r="F222" s="288" t="s">
        <v>166</v>
      </c>
      <c r="G222" s="286"/>
      <c r="H222" s="289">
        <v>33.970999999999997</v>
      </c>
      <c r="I222" s="290"/>
      <c r="J222" s="286"/>
      <c r="K222" s="286"/>
      <c r="L222" s="291"/>
      <c r="M222" s="292"/>
      <c r="N222" s="293"/>
      <c r="O222" s="293"/>
      <c r="P222" s="293"/>
      <c r="Q222" s="293"/>
      <c r="R222" s="293"/>
      <c r="S222" s="293"/>
      <c r="T222" s="294"/>
      <c r="U222" s="15"/>
      <c r="V222" s="15"/>
      <c r="W222" s="15"/>
      <c r="X222" s="15"/>
      <c r="Y222" s="15"/>
      <c r="Z222" s="15"/>
      <c r="AA222" s="15"/>
      <c r="AB222" s="15"/>
      <c r="AC222" s="15"/>
      <c r="AD222" s="15"/>
      <c r="AE222" s="15"/>
      <c r="AT222" s="295" t="s">
        <v>162</v>
      </c>
      <c r="AU222" s="295" t="s">
        <v>85</v>
      </c>
      <c r="AV222" s="15" t="s">
        <v>156</v>
      </c>
      <c r="AW222" s="15" t="s">
        <v>34</v>
      </c>
      <c r="AX222" s="15" t="s">
        <v>21</v>
      </c>
      <c r="AY222" s="295" t="s">
        <v>149</v>
      </c>
    </row>
    <row r="223" s="2" customFormat="1" ht="16.5" customHeight="1">
      <c r="A223" s="39"/>
      <c r="B223" s="40"/>
      <c r="C223" s="307" t="s">
        <v>277</v>
      </c>
      <c r="D223" s="307" t="s">
        <v>286</v>
      </c>
      <c r="E223" s="308" t="s">
        <v>299</v>
      </c>
      <c r="F223" s="309" t="s">
        <v>300</v>
      </c>
      <c r="G223" s="310" t="s">
        <v>301</v>
      </c>
      <c r="H223" s="311">
        <v>2.0379999999999998</v>
      </c>
      <c r="I223" s="312"/>
      <c r="J223" s="313">
        <f>ROUND(I223*H223,2)</f>
        <v>0</v>
      </c>
      <c r="K223" s="309" t="s">
        <v>155</v>
      </c>
      <c r="L223" s="314"/>
      <c r="M223" s="315" t="s">
        <v>1</v>
      </c>
      <c r="N223" s="316" t="s">
        <v>42</v>
      </c>
      <c r="O223" s="92"/>
      <c r="P223" s="255">
        <f>O223*H223</f>
        <v>0</v>
      </c>
      <c r="Q223" s="255">
        <v>0.001</v>
      </c>
      <c r="R223" s="255">
        <f>Q223*H223</f>
        <v>0.0020379999999999999</v>
      </c>
      <c r="S223" s="255">
        <v>0</v>
      </c>
      <c r="T223" s="256">
        <f>S223*H223</f>
        <v>0</v>
      </c>
      <c r="U223" s="39"/>
      <c r="V223" s="39"/>
      <c r="W223" s="39"/>
      <c r="X223" s="39"/>
      <c r="Y223" s="39"/>
      <c r="Z223" s="39"/>
      <c r="AA223" s="39"/>
      <c r="AB223" s="39"/>
      <c r="AC223" s="39"/>
      <c r="AD223" s="39"/>
      <c r="AE223" s="39"/>
      <c r="AR223" s="257" t="s">
        <v>232</v>
      </c>
      <c r="AT223" s="257" t="s">
        <v>286</v>
      </c>
      <c r="AU223" s="257" t="s">
        <v>85</v>
      </c>
      <c r="AY223" s="18" t="s">
        <v>149</v>
      </c>
      <c r="BE223" s="258">
        <f>IF(N223="základní",J223,0)</f>
        <v>0</v>
      </c>
      <c r="BF223" s="258">
        <f>IF(N223="snížená",J223,0)</f>
        <v>0</v>
      </c>
      <c r="BG223" s="258">
        <f>IF(N223="zákl. přenesená",J223,0)</f>
        <v>0</v>
      </c>
      <c r="BH223" s="258">
        <f>IF(N223="sníž. přenesená",J223,0)</f>
        <v>0</v>
      </c>
      <c r="BI223" s="258">
        <f>IF(N223="nulová",J223,0)</f>
        <v>0</v>
      </c>
      <c r="BJ223" s="18" t="s">
        <v>21</v>
      </c>
      <c r="BK223" s="258">
        <f>ROUND(I223*H223,2)</f>
        <v>0</v>
      </c>
      <c r="BL223" s="18" t="s">
        <v>156</v>
      </c>
      <c r="BM223" s="257" t="s">
        <v>777</v>
      </c>
    </row>
    <row r="224" s="2" customFormat="1">
      <c r="A224" s="39"/>
      <c r="B224" s="40"/>
      <c r="C224" s="41"/>
      <c r="D224" s="259" t="s">
        <v>158</v>
      </c>
      <c r="E224" s="41"/>
      <c r="F224" s="260" t="s">
        <v>300</v>
      </c>
      <c r="G224" s="41"/>
      <c r="H224" s="41"/>
      <c r="I224" s="157"/>
      <c r="J224" s="41"/>
      <c r="K224" s="41"/>
      <c r="L224" s="45"/>
      <c r="M224" s="261"/>
      <c r="N224" s="262"/>
      <c r="O224" s="92"/>
      <c r="P224" s="92"/>
      <c r="Q224" s="92"/>
      <c r="R224" s="92"/>
      <c r="S224" s="92"/>
      <c r="T224" s="93"/>
      <c r="U224" s="39"/>
      <c r="V224" s="39"/>
      <c r="W224" s="39"/>
      <c r="X224" s="39"/>
      <c r="Y224" s="39"/>
      <c r="Z224" s="39"/>
      <c r="AA224" s="39"/>
      <c r="AB224" s="39"/>
      <c r="AC224" s="39"/>
      <c r="AD224" s="39"/>
      <c r="AE224" s="39"/>
      <c r="AT224" s="18" t="s">
        <v>158</v>
      </c>
      <c r="AU224" s="18" t="s">
        <v>85</v>
      </c>
    </row>
    <row r="225" s="14" customFormat="1">
      <c r="A225" s="14"/>
      <c r="B225" s="274"/>
      <c r="C225" s="275"/>
      <c r="D225" s="259" t="s">
        <v>162</v>
      </c>
      <c r="E225" s="276" t="s">
        <v>1</v>
      </c>
      <c r="F225" s="277" t="s">
        <v>778</v>
      </c>
      <c r="G225" s="275"/>
      <c r="H225" s="278">
        <v>2.0379999999999998</v>
      </c>
      <c r="I225" s="279"/>
      <c r="J225" s="275"/>
      <c r="K225" s="275"/>
      <c r="L225" s="280"/>
      <c r="M225" s="281"/>
      <c r="N225" s="282"/>
      <c r="O225" s="282"/>
      <c r="P225" s="282"/>
      <c r="Q225" s="282"/>
      <c r="R225" s="282"/>
      <c r="S225" s="282"/>
      <c r="T225" s="283"/>
      <c r="U225" s="14"/>
      <c r="V225" s="14"/>
      <c r="W225" s="14"/>
      <c r="X225" s="14"/>
      <c r="Y225" s="14"/>
      <c r="Z225" s="14"/>
      <c r="AA225" s="14"/>
      <c r="AB225" s="14"/>
      <c r="AC225" s="14"/>
      <c r="AD225" s="14"/>
      <c r="AE225" s="14"/>
      <c r="AT225" s="284" t="s">
        <v>162</v>
      </c>
      <c r="AU225" s="284" t="s">
        <v>85</v>
      </c>
      <c r="AV225" s="14" t="s">
        <v>85</v>
      </c>
      <c r="AW225" s="14" t="s">
        <v>34</v>
      </c>
      <c r="AX225" s="14" t="s">
        <v>21</v>
      </c>
      <c r="AY225" s="284" t="s">
        <v>149</v>
      </c>
    </row>
    <row r="226" s="2" customFormat="1" ht="16.5" customHeight="1">
      <c r="A226" s="39"/>
      <c r="B226" s="40"/>
      <c r="C226" s="246" t="s">
        <v>8</v>
      </c>
      <c r="D226" s="246" t="s">
        <v>151</v>
      </c>
      <c r="E226" s="247" t="s">
        <v>305</v>
      </c>
      <c r="F226" s="248" t="s">
        <v>306</v>
      </c>
      <c r="G226" s="249" t="s">
        <v>154</v>
      </c>
      <c r="H226" s="250">
        <v>33.970999999999997</v>
      </c>
      <c r="I226" s="251"/>
      <c r="J226" s="252">
        <f>ROUND(I226*H226,2)</f>
        <v>0</v>
      </c>
      <c r="K226" s="248" t="s">
        <v>155</v>
      </c>
      <c r="L226" s="45"/>
      <c r="M226" s="253" t="s">
        <v>1</v>
      </c>
      <c r="N226" s="254" t="s">
        <v>42</v>
      </c>
      <c r="O226" s="92"/>
      <c r="P226" s="255">
        <f>O226*H226</f>
        <v>0</v>
      </c>
      <c r="Q226" s="255">
        <v>0</v>
      </c>
      <c r="R226" s="255">
        <f>Q226*H226</f>
        <v>0</v>
      </c>
      <c r="S226" s="255">
        <v>0</v>
      </c>
      <c r="T226" s="256">
        <f>S226*H226</f>
        <v>0</v>
      </c>
      <c r="U226" s="39"/>
      <c r="V226" s="39"/>
      <c r="W226" s="39"/>
      <c r="X226" s="39"/>
      <c r="Y226" s="39"/>
      <c r="Z226" s="39"/>
      <c r="AA226" s="39"/>
      <c r="AB226" s="39"/>
      <c r="AC226" s="39"/>
      <c r="AD226" s="39"/>
      <c r="AE226" s="39"/>
      <c r="AR226" s="257" t="s">
        <v>156</v>
      </c>
      <c r="AT226" s="257" t="s">
        <v>151</v>
      </c>
      <c r="AU226" s="257" t="s">
        <v>85</v>
      </c>
      <c r="AY226" s="18" t="s">
        <v>149</v>
      </c>
      <c r="BE226" s="258">
        <f>IF(N226="základní",J226,0)</f>
        <v>0</v>
      </c>
      <c r="BF226" s="258">
        <f>IF(N226="snížená",J226,0)</f>
        <v>0</v>
      </c>
      <c r="BG226" s="258">
        <f>IF(N226="zákl. přenesená",J226,0)</f>
        <v>0</v>
      </c>
      <c r="BH226" s="258">
        <f>IF(N226="sníž. přenesená",J226,0)</f>
        <v>0</v>
      </c>
      <c r="BI226" s="258">
        <f>IF(N226="nulová",J226,0)</f>
        <v>0</v>
      </c>
      <c r="BJ226" s="18" t="s">
        <v>21</v>
      </c>
      <c r="BK226" s="258">
        <f>ROUND(I226*H226,2)</f>
        <v>0</v>
      </c>
      <c r="BL226" s="18" t="s">
        <v>156</v>
      </c>
      <c r="BM226" s="257" t="s">
        <v>779</v>
      </c>
    </row>
    <row r="227" s="2" customFormat="1">
      <c r="A227" s="39"/>
      <c r="B227" s="40"/>
      <c r="C227" s="41"/>
      <c r="D227" s="259" t="s">
        <v>158</v>
      </c>
      <c r="E227" s="41"/>
      <c r="F227" s="260" t="s">
        <v>308</v>
      </c>
      <c r="G227" s="41"/>
      <c r="H227" s="41"/>
      <c r="I227" s="157"/>
      <c r="J227" s="41"/>
      <c r="K227" s="41"/>
      <c r="L227" s="45"/>
      <c r="M227" s="261"/>
      <c r="N227" s="262"/>
      <c r="O227" s="92"/>
      <c r="P227" s="92"/>
      <c r="Q227" s="92"/>
      <c r="R227" s="92"/>
      <c r="S227" s="92"/>
      <c r="T227" s="93"/>
      <c r="U227" s="39"/>
      <c r="V227" s="39"/>
      <c r="W227" s="39"/>
      <c r="X227" s="39"/>
      <c r="Y227" s="39"/>
      <c r="Z227" s="39"/>
      <c r="AA227" s="39"/>
      <c r="AB227" s="39"/>
      <c r="AC227" s="39"/>
      <c r="AD227" s="39"/>
      <c r="AE227" s="39"/>
      <c r="AT227" s="18" t="s">
        <v>158</v>
      </c>
      <c r="AU227" s="18" t="s">
        <v>85</v>
      </c>
    </row>
    <row r="228" s="2" customFormat="1">
      <c r="A228" s="39"/>
      <c r="B228" s="40"/>
      <c r="C228" s="41"/>
      <c r="D228" s="259" t="s">
        <v>160</v>
      </c>
      <c r="E228" s="41"/>
      <c r="F228" s="263" t="s">
        <v>309</v>
      </c>
      <c r="G228" s="41"/>
      <c r="H228" s="41"/>
      <c r="I228" s="157"/>
      <c r="J228" s="41"/>
      <c r="K228" s="41"/>
      <c r="L228" s="45"/>
      <c r="M228" s="261"/>
      <c r="N228" s="262"/>
      <c r="O228" s="92"/>
      <c r="P228" s="92"/>
      <c r="Q228" s="92"/>
      <c r="R228" s="92"/>
      <c r="S228" s="92"/>
      <c r="T228" s="93"/>
      <c r="U228" s="39"/>
      <c r="V228" s="39"/>
      <c r="W228" s="39"/>
      <c r="X228" s="39"/>
      <c r="Y228" s="39"/>
      <c r="Z228" s="39"/>
      <c r="AA228" s="39"/>
      <c r="AB228" s="39"/>
      <c r="AC228" s="39"/>
      <c r="AD228" s="39"/>
      <c r="AE228" s="39"/>
      <c r="AT228" s="18" t="s">
        <v>160</v>
      </c>
      <c r="AU228" s="18" t="s">
        <v>85</v>
      </c>
    </row>
    <row r="229" s="2" customFormat="1" ht="21.75" customHeight="1">
      <c r="A229" s="39"/>
      <c r="B229" s="40"/>
      <c r="C229" s="246" t="s">
        <v>292</v>
      </c>
      <c r="D229" s="246" t="s">
        <v>151</v>
      </c>
      <c r="E229" s="247" t="s">
        <v>311</v>
      </c>
      <c r="F229" s="248" t="s">
        <v>312</v>
      </c>
      <c r="G229" s="249" t="s">
        <v>154</v>
      </c>
      <c r="H229" s="250">
        <v>33.970999999999997</v>
      </c>
      <c r="I229" s="251"/>
      <c r="J229" s="252">
        <f>ROUND(I229*H229,2)</f>
        <v>0</v>
      </c>
      <c r="K229" s="248" t="s">
        <v>155</v>
      </c>
      <c r="L229" s="45"/>
      <c r="M229" s="253" t="s">
        <v>1</v>
      </c>
      <c r="N229" s="254" t="s">
        <v>42</v>
      </c>
      <c r="O229" s="92"/>
      <c r="P229" s="255">
        <f>O229*H229</f>
        <v>0</v>
      </c>
      <c r="Q229" s="255">
        <v>0</v>
      </c>
      <c r="R229" s="255">
        <f>Q229*H229</f>
        <v>0</v>
      </c>
      <c r="S229" s="255">
        <v>0</v>
      </c>
      <c r="T229" s="256">
        <f>S229*H229</f>
        <v>0</v>
      </c>
      <c r="U229" s="39"/>
      <c r="V229" s="39"/>
      <c r="W229" s="39"/>
      <c r="X229" s="39"/>
      <c r="Y229" s="39"/>
      <c r="Z229" s="39"/>
      <c r="AA229" s="39"/>
      <c r="AB229" s="39"/>
      <c r="AC229" s="39"/>
      <c r="AD229" s="39"/>
      <c r="AE229" s="39"/>
      <c r="AR229" s="257" t="s">
        <v>156</v>
      </c>
      <c r="AT229" s="257" t="s">
        <v>151</v>
      </c>
      <c r="AU229" s="257" t="s">
        <v>85</v>
      </c>
      <c r="AY229" s="18" t="s">
        <v>149</v>
      </c>
      <c r="BE229" s="258">
        <f>IF(N229="základní",J229,0)</f>
        <v>0</v>
      </c>
      <c r="BF229" s="258">
        <f>IF(N229="snížená",J229,0)</f>
        <v>0</v>
      </c>
      <c r="BG229" s="258">
        <f>IF(N229="zákl. přenesená",J229,0)</f>
        <v>0</v>
      </c>
      <c r="BH229" s="258">
        <f>IF(N229="sníž. přenesená",J229,0)</f>
        <v>0</v>
      </c>
      <c r="BI229" s="258">
        <f>IF(N229="nulová",J229,0)</f>
        <v>0</v>
      </c>
      <c r="BJ229" s="18" t="s">
        <v>21</v>
      </c>
      <c r="BK229" s="258">
        <f>ROUND(I229*H229,2)</f>
        <v>0</v>
      </c>
      <c r="BL229" s="18" t="s">
        <v>156</v>
      </c>
      <c r="BM229" s="257" t="s">
        <v>780</v>
      </c>
    </row>
    <row r="230" s="2" customFormat="1">
      <c r="A230" s="39"/>
      <c r="B230" s="40"/>
      <c r="C230" s="41"/>
      <c r="D230" s="259" t="s">
        <v>158</v>
      </c>
      <c r="E230" s="41"/>
      <c r="F230" s="260" t="s">
        <v>314</v>
      </c>
      <c r="G230" s="41"/>
      <c r="H230" s="41"/>
      <c r="I230" s="157"/>
      <c r="J230" s="41"/>
      <c r="K230" s="41"/>
      <c r="L230" s="45"/>
      <c r="M230" s="261"/>
      <c r="N230" s="262"/>
      <c r="O230" s="92"/>
      <c r="P230" s="92"/>
      <c r="Q230" s="92"/>
      <c r="R230" s="92"/>
      <c r="S230" s="92"/>
      <c r="T230" s="93"/>
      <c r="U230" s="39"/>
      <c r="V230" s="39"/>
      <c r="W230" s="39"/>
      <c r="X230" s="39"/>
      <c r="Y230" s="39"/>
      <c r="Z230" s="39"/>
      <c r="AA230" s="39"/>
      <c r="AB230" s="39"/>
      <c r="AC230" s="39"/>
      <c r="AD230" s="39"/>
      <c r="AE230" s="39"/>
      <c r="AT230" s="18" t="s">
        <v>158</v>
      </c>
      <c r="AU230" s="18" t="s">
        <v>85</v>
      </c>
    </row>
    <row r="231" s="2" customFormat="1">
      <c r="A231" s="39"/>
      <c r="B231" s="40"/>
      <c r="C231" s="41"/>
      <c r="D231" s="259" t="s">
        <v>160</v>
      </c>
      <c r="E231" s="41"/>
      <c r="F231" s="263" t="s">
        <v>315</v>
      </c>
      <c r="G231" s="41"/>
      <c r="H231" s="41"/>
      <c r="I231" s="157"/>
      <c r="J231" s="41"/>
      <c r="K231" s="41"/>
      <c r="L231" s="45"/>
      <c r="M231" s="261"/>
      <c r="N231" s="262"/>
      <c r="O231" s="92"/>
      <c r="P231" s="92"/>
      <c r="Q231" s="92"/>
      <c r="R231" s="92"/>
      <c r="S231" s="92"/>
      <c r="T231" s="93"/>
      <c r="U231" s="39"/>
      <c r="V231" s="39"/>
      <c r="W231" s="39"/>
      <c r="X231" s="39"/>
      <c r="Y231" s="39"/>
      <c r="Z231" s="39"/>
      <c r="AA231" s="39"/>
      <c r="AB231" s="39"/>
      <c r="AC231" s="39"/>
      <c r="AD231" s="39"/>
      <c r="AE231" s="39"/>
      <c r="AT231" s="18" t="s">
        <v>160</v>
      </c>
      <c r="AU231" s="18" t="s">
        <v>85</v>
      </c>
    </row>
    <row r="232" s="2" customFormat="1">
      <c r="A232" s="39"/>
      <c r="B232" s="40"/>
      <c r="C232" s="41"/>
      <c r="D232" s="259" t="s">
        <v>180</v>
      </c>
      <c r="E232" s="41"/>
      <c r="F232" s="263" t="s">
        <v>197</v>
      </c>
      <c r="G232" s="41"/>
      <c r="H232" s="41"/>
      <c r="I232" s="157"/>
      <c r="J232" s="41"/>
      <c r="K232" s="41"/>
      <c r="L232" s="45"/>
      <c r="M232" s="261"/>
      <c r="N232" s="262"/>
      <c r="O232" s="92"/>
      <c r="P232" s="92"/>
      <c r="Q232" s="92"/>
      <c r="R232" s="92"/>
      <c r="S232" s="92"/>
      <c r="T232" s="93"/>
      <c r="U232" s="39"/>
      <c r="V232" s="39"/>
      <c r="W232" s="39"/>
      <c r="X232" s="39"/>
      <c r="Y232" s="39"/>
      <c r="Z232" s="39"/>
      <c r="AA232" s="39"/>
      <c r="AB232" s="39"/>
      <c r="AC232" s="39"/>
      <c r="AD232" s="39"/>
      <c r="AE232" s="39"/>
      <c r="AT232" s="18" t="s">
        <v>180</v>
      </c>
      <c r="AU232" s="18" t="s">
        <v>85</v>
      </c>
    </row>
    <row r="233" s="12" customFormat="1" ht="22.8" customHeight="1">
      <c r="A233" s="12"/>
      <c r="B233" s="230"/>
      <c r="C233" s="231"/>
      <c r="D233" s="232" t="s">
        <v>76</v>
      </c>
      <c r="E233" s="244" t="s">
        <v>85</v>
      </c>
      <c r="F233" s="244" t="s">
        <v>316</v>
      </c>
      <c r="G233" s="231"/>
      <c r="H233" s="231"/>
      <c r="I233" s="234"/>
      <c r="J233" s="245">
        <f>BK233</f>
        <v>0</v>
      </c>
      <c r="K233" s="231"/>
      <c r="L233" s="236"/>
      <c r="M233" s="237"/>
      <c r="N233" s="238"/>
      <c r="O233" s="238"/>
      <c r="P233" s="239">
        <f>SUM(P234:P281)</f>
        <v>0</v>
      </c>
      <c r="Q233" s="238"/>
      <c r="R233" s="239">
        <f>SUM(R234:R281)</f>
        <v>11.649064580000003</v>
      </c>
      <c r="S233" s="238"/>
      <c r="T233" s="240">
        <f>SUM(T234:T281)</f>
        <v>0</v>
      </c>
      <c r="U233" s="12"/>
      <c r="V233" s="12"/>
      <c r="W233" s="12"/>
      <c r="X233" s="12"/>
      <c r="Y233" s="12"/>
      <c r="Z233" s="12"/>
      <c r="AA233" s="12"/>
      <c r="AB233" s="12"/>
      <c r="AC233" s="12"/>
      <c r="AD233" s="12"/>
      <c r="AE233" s="12"/>
      <c r="AR233" s="241" t="s">
        <v>21</v>
      </c>
      <c r="AT233" s="242" t="s">
        <v>76</v>
      </c>
      <c r="AU233" s="242" t="s">
        <v>21</v>
      </c>
      <c r="AY233" s="241" t="s">
        <v>149</v>
      </c>
      <c r="BK233" s="243">
        <f>SUM(BK234:BK281)</f>
        <v>0</v>
      </c>
    </row>
    <row r="234" s="2" customFormat="1" ht="21.75" customHeight="1">
      <c r="A234" s="39"/>
      <c r="B234" s="40"/>
      <c r="C234" s="246" t="s">
        <v>298</v>
      </c>
      <c r="D234" s="246" t="s">
        <v>151</v>
      </c>
      <c r="E234" s="247" t="s">
        <v>318</v>
      </c>
      <c r="F234" s="248" t="s">
        <v>319</v>
      </c>
      <c r="G234" s="249" t="s">
        <v>169</v>
      </c>
      <c r="H234" s="250">
        <v>5.2110000000000003</v>
      </c>
      <c r="I234" s="251"/>
      <c r="J234" s="252">
        <f>ROUND(I234*H234,2)</f>
        <v>0</v>
      </c>
      <c r="K234" s="248" t="s">
        <v>155</v>
      </c>
      <c r="L234" s="45"/>
      <c r="M234" s="253" t="s">
        <v>1</v>
      </c>
      <c r="N234" s="254" t="s">
        <v>42</v>
      </c>
      <c r="O234" s="92"/>
      <c r="P234" s="255">
        <f>O234*H234</f>
        <v>0</v>
      </c>
      <c r="Q234" s="255">
        <v>2.1600000000000001</v>
      </c>
      <c r="R234" s="255">
        <f>Q234*H234</f>
        <v>11.255760000000002</v>
      </c>
      <c r="S234" s="255">
        <v>0</v>
      </c>
      <c r="T234" s="256">
        <f>S234*H234</f>
        <v>0</v>
      </c>
      <c r="U234" s="39"/>
      <c r="V234" s="39"/>
      <c r="W234" s="39"/>
      <c r="X234" s="39"/>
      <c r="Y234" s="39"/>
      <c r="Z234" s="39"/>
      <c r="AA234" s="39"/>
      <c r="AB234" s="39"/>
      <c r="AC234" s="39"/>
      <c r="AD234" s="39"/>
      <c r="AE234" s="39"/>
      <c r="AR234" s="257" t="s">
        <v>156</v>
      </c>
      <c r="AT234" s="257" t="s">
        <v>151</v>
      </c>
      <c r="AU234" s="257" t="s">
        <v>85</v>
      </c>
      <c r="AY234" s="18" t="s">
        <v>149</v>
      </c>
      <c r="BE234" s="258">
        <f>IF(N234="základní",J234,0)</f>
        <v>0</v>
      </c>
      <c r="BF234" s="258">
        <f>IF(N234="snížená",J234,0)</f>
        <v>0</v>
      </c>
      <c r="BG234" s="258">
        <f>IF(N234="zákl. přenesená",J234,0)</f>
        <v>0</v>
      </c>
      <c r="BH234" s="258">
        <f>IF(N234="sníž. přenesená",J234,0)</f>
        <v>0</v>
      </c>
      <c r="BI234" s="258">
        <f>IF(N234="nulová",J234,0)</f>
        <v>0</v>
      </c>
      <c r="BJ234" s="18" t="s">
        <v>21</v>
      </c>
      <c r="BK234" s="258">
        <f>ROUND(I234*H234,2)</f>
        <v>0</v>
      </c>
      <c r="BL234" s="18" t="s">
        <v>156</v>
      </c>
      <c r="BM234" s="257" t="s">
        <v>781</v>
      </c>
    </row>
    <row r="235" s="2" customFormat="1">
      <c r="A235" s="39"/>
      <c r="B235" s="40"/>
      <c r="C235" s="41"/>
      <c r="D235" s="259" t="s">
        <v>158</v>
      </c>
      <c r="E235" s="41"/>
      <c r="F235" s="260" t="s">
        <v>321</v>
      </c>
      <c r="G235" s="41"/>
      <c r="H235" s="41"/>
      <c r="I235" s="157"/>
      <c r="J235" s="41"/>
      <c r="K235" s="41"/>
      <c r="L235" s="45"/>
      <c r="M235" s="261"/>
      <c r="N235" s="262"/>
      <c r="O235" s="92"/>
      <c r="P235" s="92"/>
      <c r="Q235" s="92"/>
      <c r="R235" s="92"/>
      <c r="S235" s="92"/>
      <c r="T235" s="93"/>
      <c r="U235" s="39"/>
      <c r="V235" s="39"/>
      <c r="W235" s="39"/>
      <c r="X235" s="39"/>
      <c r="Y235" s="39"/>
      <c r="Z235" s="39"/>
      <c r="AA235" s="39"/>
      <c r="AB235" s="39"/>
      <c r="AC235" s="39"/>
      <c r="AD235" s="39"/>
      <c r="AE235" s="39"/>
      <c r="AT235" s="18" t="s">
        <v>158</v>
      </c>
      <c r="AU235" s="18" t="s">
        <v>85</v>
      </c>
    </row>
    <row r="236" s="2" customFormat="1">
      <c r="A236" s="39"/>
      <c r="B236" s="40"/>
      <c r="C236" s="41"/>
      <c r="D236" s="259" t="s">
        <v>160</v>
      </c>
      <c r="E236" s="41"/>
      <c r="F236" s="263" t="s">
        <v>322</v>
      </c>
      <c r="G236" s="41"/>
      <c r="H236" s="41"/>
      <c r="I236" s="157"/>
      <c r="J236" s="41"/>
      <c r="K236" s="41"/>
      <c r="L236" s="45"/>
      <c r="M236" s="261"/>
      <c r="N236" s="262"/>
      <c r="O236" s="92"/>
      <c r="P236" s="92"/>
      <c r="Q236" s="92"/>
      <c r="R236" s="92"/>
      <c r="S236" s="92"/>
      <c r="T236" s="93"/>
      <c r="U236" s="39"/>
      <c r="V236" s="39"/>
      <c r="W236" s="39"/>
      <c r="X236" s="39"/>
      <c r="Y236" s="39"/>
      <c r="Z236" s="39"/>
      <c r="AA236" s="39"/>
      <c r="AB236" s="39"/>
      <c r="AC236" s="39"/>
      <c r="AD236" s="39"/>
      <c r="AE236" s="39"/>
      <c r="AT236" s="18" t="s">
        <v>160</v>
      </c>
      <c r="AU236" s="18" t="s">
        <v>85</v>
      </c>
    </row>
    <row r="237" s="13" customFormat="1">
      <c r="A237" s="13"/>
      <c r="B237" s="264"/>
      <c r="C237" s="265"/>
      <c r="D237" s="259" t="s">
        <v>162</v>
      </c>
      <c r="E237" s="266" t="s">
        <v>1</v>
      </c>
      <c r="F237" s="267" t="s">
        <v>323</v>
      </c>
      <c r="G237" s="265"/>
      <c r="H237" s="266" t="s">
        <v>1</v>
      </c>
      <c r="I237" s="268"/>
      <c r="J237" s="265"/>
      <c r="K237" s="265"/>
      <c r="L237" s="269"/>
      <c r="M237" s="270"/>
      <c r="N237" s="271"/>
      <c r="O237" s="271"/>
      <c r="P237" s="271"/>
      <c r="Q237" s="271"/>
      <c r="R237" s="271"/>
      <c r="S237" s="271"/>
      <c r="T237" s="272"/>
      <c r="U237" s="13"/>
      <c r="V237" s="13"/>
      <c r="W237" s="13"/>
      <c r="X237" s="13"/>
      <c r="Y237" s="13"/>
      <c r="Z237" s="13"/>
      <c r="AA237" s="13"/>
      <c r="AB237" s="13"/>
      <c r="AC237" s="13"/>
      <c r="AD237" s="13"/>
      <c r="AE237" s="13"/>
      <c r="AT237" s="273" t="s">
        <v>162</v>
      </c>
      <c r="AU237" s="273" t="s">
        <v>85</v>
      </c>
      <c r="AV237" s="13" t="s">
        <v>21</v>
      </c>
      <c r="AW237" s="13" t="s">
        <v>34</v>
      </c>
      <c r="AX237" s="13" t="s">
        <v>77</v>
      </c>
      <c r="AY237" s="273" t="s">
        <v>149</v>
      </c>
    </row>
    <row r="238" s="14" customFormat="1">
      <c r="A238" s="14"/>
      <c r="B238" s="274"/>
      <c r="C238" s="275"/>
      <c r="D238" s="259" t="s">
        <v>162</v>
      </c>
      <c r="E238" s="276" t="s">
        <v>1</v>
      </c>
      <c r="F238" s="277" t="s">
        <v>782</v>
      </c>
      <c r="G238" s="275"/>
      <c r="H238" s="278">
        <v>5.2110000000000003</v>
      </c>
      <c r="I238" s="279"/>
      <c r="J238" s="275"/>
      <c r="K238" s="275"/>
      <c r="L238" s="280"/>
      <c r="M238" s="281"/>
      <c r="N238" s="282"/>
      <c r="O238" s="282"/>
      <c r="P238" s="282"/>
      <c r="Q238" s="282"/>
      <c r="R238" s="282"/>
      <c r="S238" s="282"/>
      <c r="T238" s="283"/>
      <c r="U238" s="14"/>
      <c r="V238" s="14"/>
      <c r="W238" s="14"/>
      <c r="X238" s="14"/>
      <c r="Y238" s="14"/>
      <c r="Z238" s="14"/>
      <c r="AA238" s="14"/>
      <c r="AB238" s="14"/>
      <c r="AC238" s="14"/>
      <c r="AD238" s="14"/>
      <c r="AE238" s="14"/>
      <c r="AT238" s="284" t="s">
        <v>162</v>
      </c>
      <c r="AU238" s="284" t="s">
        <v>85</v>
      </c>
      <c r="AV238" s="14" t="s">
        <v>85</v>
      </c>
      <c r="AW238" s="14" t="s">
        <v>34</v>
      </c>
      <c r="AX238" s="14" t="s">
        <v>21</v>
      </c>
      <c r="AY238" s="284" t="s">
        <v>149</v>
      </c>
    </row>
    <row r="239" s="2" customFormat="1" ht="16.5" customHeight="1">
      <c r="A239" s="39"/>
      <c r="B239" s="40"/>
      <c r="C239" s="246" t="s">
        <v>304</v>
      </c>
      <c r="D239" s="246" t="s">
        <v>151</v>
      </c>
      <c r="E239" s="247" t="s">
        <v>325</v>
      </c>
      <c r="F239" s="248" t="s">
        <v>326</v>
      </c>
      <c r="G239" s="249" t="s">
        <v>169</v>
      </c>
      <c r="H239" s="250">
        <v>10.925000000000001</v>
      </c>
      <c r="I239" s="251"/>
      <c r="J239" s="252">
        <f>ROUND(I239*H239,2)</f>
        <v>0</v>
      </c>
      <c r="K239" s="248" t="s">
        <v>155</v>
      </c>
      <c r="L239" s="45"/>
      <c r="M239" s="253" t="s">
        <v>1</v>
      </c>
      <c r="N239" s="254" t="s">
        <v>42</v>
      </c>
      <c r="O239" s="92"/>
      <c r="P239" s="255">
        <f>O239*H239</f>
        <v>0</v>
      </c>
      <c r="Q239" s="255">
        <v>0</v>
      </c>
      <c r="R239" s="255">
        <f>Q239*H239</f>
        <v>0</v>
      </c>
      <c r="S239" s="255">
        <v>0</v>
      </c>
      <c r="T239" s="256">
        <f>S239*H239</f>
        <v>0</v>
      </c>
      <c r="U239" s="39"/>
      <c r="V239" s="39"/>
      <c r="W239" s="39"/>
      <c r="X239" s="39"/>
      <c r="Y239" s="39"/>
      <c r="Z239" s="39"/>
      <c r="AA239" s="39"/>
      <c r="AB239" s="39"/>
      <c r="AC239" s="39"/>
      <c r="AD239" s="39"/>
      <c r="AE239" s="39"/>
      <c r="AR239" s="257" t="s">
        <v>156</v>
      </c>
      <c r="AT239" s="257" t="s">
        <v>151</v>
      </c>
      <c r="AU239" s="257" t="s">
        <v>85</v>
      </c>
      <c r="AY239" s="18" t="s">
        <v>149</v>
      </c>
      <c r="BE239" s="258">
        <f>IF(N239="základní",J239,0)</f>
        <v>0</v>
      </c>
      <c r="BF239" s="258">
        <f>IF(N239="snížená",J239,0)</f>
        <v>0</v>
      </c>
      <c r="BG239" s="258">
        <f>IF(N239="zákl. přenesená",J239,0)</f>
        <v>0</v>
      </c>
      <c r="BH239" s="258">
        <f>IF(N239="sníž. přenesená",J239,0)</f>
        <v>0</v>
      </c>
      <c r="BI239" s="258">
        <f>IF(N239="nulová",J239,0)</f>
        <v>0</v>
      </c>
      <c r="BJ239" s="18" t="s">
        <v>21</v>
      </c>
      <c r="BK239" s="258">
        <f>ROUND(I239*H239,2)</f>
        <v>0</v>
      </c>
      <c r="BL239" s="18" t="s">
        <v>156</v>
      </c>
      <c r="BM239" s="257" t="s">
        <v>783</v>
      </c>
    </row>
    <row r="240" s="2" customFormat="1">
      <c r="A240" s="39"/>
      <c r="B240" s="40"/>
      <c r="C240" s="41"/>
      <c r="D240" s="259" t="s">
        <v>158</v>
      </c>
      <c r="E240" s="41"/>
      <c r="F240" s="260" t="s">
        <v>328</v>
      </c>
      <c r="G240" s="41"/>
      <c r="H240" s="41"/>
      <c r="I240" s="157"/>
      <c r="J240" s="41"/>
      <c r="K240" s="41"/>
      <c r="L240" s="45"/>
      <c r="M240" s="261"/>
      <c r="N240" s="262"/>
      <c r="O240" s="92"/>
      <c r="P240" s="92"/>
      <c r="Q240" s="92"/>
      <c r="R240" s="92"/>
      <c r="S240" s="92"/>
      <c r="T240" s="93"/>
      <c r="U240" s="39"/>
      <c r="V240" s="39"/>
      <c r="W240" s="39"/>
      <c r="X240" s="39"/>
      <c r="Y240" s="39"/>
      <c r="Z240" s="39"/>
      <c r="AA240" s="39"/>
      <c r="AB240" s="39"/>
      <c r="AC240" s="39"/>
      <c r="AD240" s="39"/>
      <c r="AE240" s="39"/>
      <c r="AT240" s="18" t="s">
        <v>158</v>
      </c>
      <c r="AU240" s="18" t="s">
        <v>85</v>
      </c>
    </row>
    <row r="241" s="2" customFormat="1">
      <c r="A241" s="39"/>
      <c r="B241" s="40"/>
      <c r="C241" s="41"/>
      <c r="D241" s="259" t="s">
        <v>160</v>
      </c>
      <c r="E241" s="41"/>
      <c r="F241" s="263" t="s">
        <v>329</v>
      </c>
      <c r="G241" s="41"/>
      <c r="H241" s="41"/>
      <c r="I241" s="157"/>
      <c r="J241" s="41"/>
      <c r="K241" s="41"/>
      <c r="L241" s="45"/>
      <c r="M241" s="261"/>
      <c r="N241" s="262"/>
      <c r="O241" s="92"/>
      <c r="P241" s="92"/>
      <c r="Q241" s="92"/>
      <c r="R241" s="92"/>
      <c r="S241" s="92"/>
      <c r="T241" s="93"/>
      <c r="U241" s="39"/>
      <c r="V241" s="39"/>
      <c r="W241" s="39"/>
      <c r="X241" s="39"/>
      <c r="Y241" s="39"/>
      <c r="Z241" s="39"/>
      <c r="AA241" s="39"/>
      <c r="AB241" s="39"/>
      <c r="AC241" s="39"/>
      <c r="AD241" s="39"/>
      <c r="AE241" s="39"/>
      <c r="AT241" s="18" t="s">
        <v>160</v>
      </c>
      <c r="AU241" s="18" t="s">
        <v>85</v>
      </c>
    </row>
    <row r="242" s="13" customFormat="1">
      <c r="A242" s="13"/>
      <c r="B242" s="264"/>
      <c r="C242" s="265"/>
      <c r="D242" s="259" t="s">
        <v>162</v>
      </c>
      <c r="E242" s="266" t="s">
        <v>1</v>
      </c>
      <c r="F242" s="267" t="s">
        <v>784</v>
      </c>
      <c r="G242" s="265"/>
      <c r="H242" s="266" t="s">
        <v>1</v>
      </c>
      <c r="I242" s="268"/>
      <c r="J242" s="265"/>
      <c r="K242" s="265"/>
      <c r="L242" s="269"/>
      <c r="M242" s="270"/>
      <c r="N242" s="271"/>
      <c r="O242" s="271"/>
      <c r="P242" s="271"/>
      <c r="Q242" s="271"/>
      <c r="R242" s="271"/>
      <c r="S242" s="271"/>
      <c r="T242" s="272"/>
      <c r="U242" s="13"/>
      <c r="V242" s="13"/>
      <c r="W242" s="13"/>
      <c r="X242" s="13"/>
      <c r="Y242" s="13"/>
      <c r="Z242" s="13"/>
      <c r="AA242" s="13"/>
      <c r="AB242" s="13"/>
      <c r="AC242" s="13"/>
      <c r="AD242" s="13"/>
      <c r="AE242" s="13"/>
      <c r="AT242" s="273" t="s">
        <v>162</v>
      </c>
      <c r="AU242" s="273" t="s">
        <v>85</v>
      </c>
      <c r="AV242" s="13" t="s">
        <v>21</v>
      </c>
      <c r="AW242" s="13" t="s">
        <v>34</v>
      </c>
      <c r="AX242" s="13" t="s">
        <v>77</v>
      </c>
      <c r="AY242" s="273" t="s">
        <v>149</v>
      </c>
    </row>
    <row r="243" s="14" customFormat="1">
      <c r="A243" s="14"/>
      <c r="B243" s="274"/>
      <c r="C243" s="275"/>
      <c r="D243" s="259" t="s">
        <v>162</v>
      </c>
      <c r="E243" s="276" t="s">
        <v>1</v>
      </c>
      <c r="F243" s="277" t="s">
        <v>785</v>
      </c>
      <c r="G243" s="275"/>
      <c r="H243" s="278">
        <v>10.925000000000001</v>
      </c>
      <c r="I243" s="279"/>
      <c r="J243" s="275"/>
      <c r="K243" s="275"/>
      <c r="L243" s="280"/>
      <c r="M243" s="281"/>
      <c r="N243" s="282"/>
      <c r="O243" s="282"/>
      <c r="P243" s="282"/>
      <c r="Q243" s="282"/>
      <c r="R243" s="282"/>
      <c r="S243" s="282"/>
      <c r="T243" s="283"/>
      <c r="U243" s="14"/>
      <c r="V243" s="14"/>
      <c r="W243" s="14"/>
      <c r="X243" s="14"/>
      <c r="Y243" s="14"/>
      <c r="Z243" s="14"/>
      <c r="AA243" s="14"/>
      <c r="AB243" s="14"/>
      <c r="AC243" s="14"/>
      <c r="AD243" s="14"/>
      <c r="AE243" s="14"/>
      <c r="AT243" s="284" t="s">
        <v>162</v>
      </c>
      <c r="AU243" s="284" t="s">
        <v>85</v>
      </c>
      <c r="AV243" s="14" t="s">
        <v>85</v>
      </c>
      <c r="AW243" s="14" t="s">
        <v>34</v>
      </c>
      <c r="AX243" s="14" t="s">
        <v>77</v>
      </c>
      <c r="AY243" s="284" t="s">
        <v>149</v>
      </c>
    </row>
    <row r="244" s="15" customFormat="1">
      <c r="A244" s="15"/>
      <c r="B244" s="285"/>
      <c r="C244" s="286"/>
      <c r="D244" s="259" t="s">
        <v>162</v>
      </c>
      <c r="E244" s="287" t="s">
        <v>1</v>
      </c>
      <c r="F244" s="288" t="s">
        <v>166</v>
      </c>
      <c r="G244" s="286"/>
      <c r="H244" s="289">
        <v>10.925000000000001</v>
      </c>
      <c r="I244" s="290"/>
      <c r="J244" s="286"/>
      <c r="K244" s="286"/>
      <c r="L244" s="291"/>
      <c r="M244" s="292"/>
      <c r="N244" s="293"/>
      <c r="O244" s="293"/>
      <c r="P244" s="293"/>
      <c r="Q244" s="293"/>
      <c r="R244" s="293"/>
      <c r="S244" s="293"/>
      <c r="T244" s="294"/>
      <c r="U244" s="15"/>
      <c r="V244" s="15"/>
      <c r="W244" s="15"/>
      <c r="X244" s="15"/>
      <c r="Y244" s="15"/>
      <c r="Z244" s="15"/>
      <c r="AA244" s="15"/>
      <c r="AB244" s="15"/>
      <c r="AC244" s="15"/>
      <c r="AD244" s="15"/>
      <c r="AE244" s="15"/>
      <c r="AT244" s="295" t="s">
        <v>162</v>
      </c>
      <c r="AU244" s="295" t="s">
        <v>85</v>
      </c>
      <c r="AV244" s="15" t="s">
        <v>156</v>
      </c>
      <c r="AW244" s="15" t="s">
        <v>34</v>
      </c>
      <c r="AX244" s="15" t="s">
        <v>21</v>
      </c>
      <c r="AY244" s="295" t="s">
        <v>149</v>
      </c>
    </row>
    <row r="245" s="2" customFormat="1" ht="16.5" customHeight="1">
      <c r="A245" s="39"/>
      <c r="B245" s="40"/>
      <c r="C245" s="246" t="s">
        <v>310</v>
      </c>
      <c r="D245" s="246" t="s">
        <v>151</v>
      </c>
      <c r="E245" s="247" t="s">
        <v>334</v>
      </c>
      <c r="F245" s="248" t="s">
        <v>335</v>
      </c>
      <c r="G245" s="249" t="s">
        <v>154</v>
      </c>
      <c r="H245" s="250">
        <v>9.7400000000000002</v>
      </c>
      <c r="I245" s="251"/>
      <c r="J245" s="252">
        <f>ROUND(I245*H245,2)</f>
        <v>0</v>
      </c>
      <c r="K245" s="248" t="s">
        <v>155</v>
      </c>
      <c r="L245" s="45"/>
      <c r="M245" s="253" t="s">
        <v>1</v>
      </c>
      <c r="N245" s="254" t="s">
        <v>42</v>
      </c>
      <c r="O245" s="92"/>
      <c r="P245" s="255">
        <f>O245*H245</f>
        <v>0</v>
      </c>
      <c r="Q245" s="255">
        <v>0.0014357</v>
      </c>
      <c r="R245" s="255">
        <f>Q245*H245</f>
        <v>0.013983718000000001</v>
      </c>
      <c r="S245" s="255">
        <v>0</v>
      </c>
      <c r="T245" s="256">
        <f>S245*H245</f>
        <v>0</v>
      </c>
      <c r="U245" s="39"/>
      <c r="V245" s="39"/>
      <c r="W245" s="39"/>
      <c r="X245" s="39"/>
      <c r="Y245" s="39"/>
      <c r="Z245" s="39"/>
      <c r="AA245" s="39"/>
      <c r="AB245" s="39"/>
      <c r="AC245" s="39"/>
      <c r="AD245" s="39"/>
      <c r="AE245" s="39"/>
      <c r="AR245" s="257" t="s">
        <v>156</v>
      </c>
      <c r="AT245" s="257" t="s">
        <v>151</v>
      </c>
      <c r="AU245" s="257" t="s">
        <v>85</v>
      </c>
      <c r="AY245" s="18" t="s">
        <v>149</v>
      </c>
      <c r="BE245" s="258">
        <f>IF(N245="základní",J245,0)</f>
        <v>0</v>
      </c>
      <c r="BF245" s="258">
        <f>IF(N245="snížená",J245,0)</f>
        <v>0</v>
      </c>
      <c r="BG245" s="258">
        <f>IF(N245="zákl. přenesená",J245,0)</f>
        <v>0</v>
      </c>
      <c r="BH245" s="258">
        <f>IF(N245="sníž. přenesená",J245,0)</f>
        <v>0</v>
      </c>
      <c r="BI245" s="258">
        <f>IF(N245="nulová",J245,0)</f>
        <v>0</v>
      </c>
      <c r="BJ245" s="18" t="s">
        <v>21</v>
      </c>
      <c r="BK245" s="258">
        <f>ROUND(I245*H245,2)</f>
        <v>0</v>
      </c>
      <c r="BL245" s="18" t="s">
        <v>156</v>
      </c>
      <c r="BM245" s="257" t="s">
        <v>786</v>
      </c>
    </row>
    <row r="246" s="2" customFormat="1">
      <c r="A246" s="39"/>
      <c r="B246" s="40"/>
      <c r="C246" s="41"/>
      <c r="D246" s="259" t="s">
        <v>158</v>
      </c>
      <c r="E246" s="41"/>
      <c r="F246" s="260" t="s">
        <v>337</v>
      </c>
      <c r="G246" s="41"/>
      <c r="H246" s="41"/>
      <c r="I246" s="157"/>
      <c r="J246" s="41"/>
      <c r="K246" s="41"/>
      <c r="L246" s="45"/>
      <c r="M246" s="261"/>
      <c r="N246" s="262"/>
      <c r="O246" s="92"/>
      <c r="P246" s="92"/>
      <c r="Q246" s="92"/>
      <c r="R246" s="92"/>
      <c r="S246" s="92"/>
      <c r="T246" s="93"/>
      <c r="U246" s="39"/>
      <c r="V246" s="39"/>
      <c r="W246" s="39"/>
      <c r="X246" s="39"/>
      <c r="Y246" s="39"/>
      <c r="Z246" s="39"/>
      <c r="AA246" s="39"/>
      <c r="AB246" s="39"/>
      <c r="AC246" s="39"/>
      <c r="AD246" s="39"/>
      <c r="AE246" s="39"/>
      <c r="AT246" s="18" t="s">
        <v>158</v>
      </c>
      <c r="AU246" s="18" t="s">
        <v>85</v>
      </c>
    </row>
    <row r="247" s="2" customFormat="1">
      <c r="A247" s="39"/>
      <c r="B247" s="40"/>
      <c r="C247" s="41"/>
      <c r="D247" s="259" t="s">
        <v>160</v>
      </c>
      <c r="E247" s="41"/>
      <c r="F247" s="263" t="s">
        <v>338</v>
      </c>
      <c r="G247" s="41"/>
      <c r="H247" s="41"/>
      <c r="I247" s="157"/>
      <c r="J247" s="41"/>
      <c r="K247" s="41"/>
      <c r="L247" s="45"/>
      <c r="M247" s="261"/>
      <c r="N247" s="262"/>
      <c r="O247" s="92"/>
      <c r="P247" s="92"/>
      <c r="Q247" s="92"/>
      <c r="R247" s="92"/>
      <c r="S247" s="92"/>
      <c r="T247" s="93"/>
      <c r="U247" s="39"/>
      <c r="V247" s="39"/>
      <c r="W247" s="39"/>
      <c r="X247" s="39"/>
      <c r="Y247" s="39"/>
      <c r="Z247" s="39"/>
      <c r="AA247" s="39"/>
      <c r="AB247" s="39"/>
      <c r="AC247" s="39"/>
      <c r="AD247" s="39"/>
      <c r="AE247" s="39"/>
      <c r="AT247" s="18" t="s">
        <v>160</v>
      </c>
      <c r="AU247" s="18" t="s">
        <v>85</v>
      </c>
    </row>
    <row r="248" s="13" customFormat="1">
      <c r="A248" s="13"/>
      <c r="B248" s="264"/>
      <c r="C248" s="265"/>
      <c r="D248" s="259" t="s">
        <v>162</v>
      </c>
      <c r="E248" s="266" t="s">
        <v>1</v>
      </c>
      <c r="F248" s="267" t="s">
        <v>330</v>
      </c>
      <c r="G248" s="265"/>
      <c r="H248" s="266" t="s">
        <v>1</v>
      </c>
      <c r="I248" s="268"/>
      <c r="J248" s="265"/>
      <c r="K248" s="265"/>
      <c r="L248" s="269"/>
      <c r="M248" s="270"/>
      <c r="N248" s="271"/>
      <c r="O248" s="271"/>
      <c r="P248" s="271"/>
      <c r="Q248" s="271"/>
      <c r="R248" s="271"/>
      <c r="S248" s="271"/>
      <c r="T248" s="272"/>
      <c r="U248" s="13"/>
      <c r="V248" s="13"/>
      <c r="W248" s="13"/>
      <c r="X248" s="13"/>
      <c r="Y248" s="13"/>
      <c r="Z248" s="13"/>
      <c r="AA248" s="13"/>
      <c r="AB248" s="13"/>
      <c r="AC248" s="13"/>
      <c r="AD248" s="13"/>
      <c r="AE248" s="13"/>
      <c r="AT248" s="273" t="s">
        <v>162</v>
      </c>
      <c r="AU248" s="273" t="s">
        <v>85</v>
      </c>
      <c r="AV248" s="13" t="s">
        <v>21</v>
      </c>
      <c r="AW248" s="13" t="s">
        <v>34</v>
      </c>
      <c r="AX248" s="13" t="s">
        <v>77</v>
      </c>
      <c r="AY248" s="273" t="s">
        <v>149</v>
      </c>
    </row>
    <row r="249" s="14" customFormat="1">
      <c r="A249" s="14"/>
      <c r="B249" s="274"/>
      <c r="C249" s="275"/>
      <c r="D249" s="259" t="s">
        <v>162</v>
      </c>
      <c r="E249" s="276" t="s">
        <v>1</v>
      </c>
      <c r="F249" s="277" t="s">
        <v>787</v>
      </c>
      <c r="G249" s="275"/>
      <c r="H249" s="278">
        <v>8.7400000000000002</v>
      </c>
      <c r="I249" s="279"/>
      <c r="J249" s="275"/>
      <c r="K249" s="275"/>
      <c r="L249" s="280"/>
      <c r="M249" s="281"/>
      <c r="N249" s="282"/>
      <c r="O249" s="282"/>
      <c r="P249" s="282"/>
      <c r="Q249" s="282"/>
      <c r="R249" s="282"/>
      <c r="S249" s="282"/>
      <c r="T249" s="283"/>
      <c r="U249" s="14"/>
      <c r="V249" s="14"/>
      <c r="W249" s="14"/>
      <c r="X249" s="14"/>
      <c r="Y249" s="14"/>
      <c r="Z249" s="14"/>
      <c r="AA249" s="14"/>
      <c r="AB249" s="14"/>
      <c r="AC249" s="14"/>
      <c r="AD249" s="14"/>
      <c r="AE249" s="14"/>
      <c r="AT249" s="284" t="s">
        <v>162</v>
      </c>
      <c r="AU249" s="284" t="s">
        <v>85</v>
      </c>
      <c r="AV249" s="14" t="s">
        <v>85</v>
      </c>
      <c r="AW249" s="14" t="s">
        <v>34</v>
      </c>
      <c r="AX249" s="14" t="s">
        <v>77</v>
      </c>
      <c r="AY249" s="284" t="s">
        <v>149</v>
      </c>
    </row>
    <row r="250" s="14" customFormat="1">
      <c r="A250" s="14"/>
      <c r="B250" s="274"/>
      <c r="C250" s="275"/>
      <c r="D250" s="259" t="s">
        <v>162</v>
      </c>
      <c r="E250" s="276" t="s">
        <v>1</v>
      </c>
      <c r="F250" s="277" t="s">
        <v>788</v>
      </c>
      <c r="G250" s="275"/>
      <c r="H250" s="278">
        <v>1</v>
      </c>
      <c r="I250" s="279"/>
      <c r="J250" s="275"/>
      <c r="K250" s="275"/>
      <c r="L250" s="280"/>
      <c r="M250" s="281"/>
      <c r="N250" s="282"/>
      <c r="O250" s="282"/>
      <c r="P250" s="282"/>
      <c r="Q250" s="282"/>
      <c r="R250" s="282"/>
      <c r="S250" s="282"/>
      <c r="T250" s="283"/>
      <c r="U250" s="14"/>
      <c r="V250" s="14"/>
      <c r="W250" s="14"/>
      <c r="X250" s="14"/>
      <c r="Y250" s="14"/>
      <c r="Z250" s="14"/>
      <c r="AA250" s="14"/>
      <c r="AB250" s="14"/>
      <c r="AC250" s="14"/>
      <c r="AD250" s="14"/>
      <c r="AE250" s="14"/>
      <c r="AT250" s="284" t="s">
        <v>162</v>
      </c>
      <c r="AU250" s="284" t="s">
        <v>85</v>
      </c>
      <c r="AV250" s="14" t="s">
        <v>85</v>
      </c>
      <c r="AW250" s="14" t="s">
        <v>34</v>
      </c>
      <c r="AX250" s="14" t="s">
        <v>77</v>
      </c>
      <c r="AY250" s="284" t="s">
        <v>149</v>
      </c>
    </row>
    <row r="251" s="15" customFormat="1">
      <c r="A251" s="15"/>
      <c r="B251" s="285"/>
      <c r="C251" s="286"/>
      <c r="D251" s="259" t="s">
        <v>162</v>
      </c>
      <c r="E251" s="287" t="s">
        <v>1</v>
      </c>
      <c r="F251" s="288" t="s">
        <v>166</v>
      </c>
      <c r="G251" s="286"/>
      <c r="H251" s="289">
        <v>9.7400000000000002</v>
      </c>
      <c r="I251" s="290"/>
      <c r="J251" s="286"/>
      <c r="K251" s="286"/>
      <c r="L251" s="291"/>
      <c r="M251" s="292"/>
      <c r="N251" s="293"/>
      <c r="O251" s="293"/>
      <c r="P251" s="293"/>
      <c r="Q251" s="293"/>
      <c r="R251" s="293"/>
      <c r="S251" s="293"/>
      <c r="T251" s="294"/>
      <c r="U251" s="15"/>
      <c r="V251" s="15"/>
      <c r="W251" s="15"/>
      <c r="X251" s="15"/>
      <c r="Y251" s="15"/>
      <c r="Z251" s="15"/>
      <c r="AA251" s="15"/>
      <c r="AB251" s="15"/>
      <c r="AC251" s="15"/>
      <c r="AD251" s="15"/>
      <c r="AE251" s="15"/>
      <c r="AT251" s="295" t="s">
        <v>162</v>
      </c>
      <c r="AU251" s="295" t="s">
        <v>85</v>
      </c>
      <c r="AV251" s="15" t="s">
        <v>156</v>
      </c>
      <c r="AW251" s="15" t="s">
        <v>34</v>
      </c>
      <c r="AX251" s="15" t="s">
        <v>21</v>
      </c>
      <c r="AY251" s="295" t="s">
        <v>149</v>
      </c>
    </row>
    <row r="252" s="2" customFormat="1" ht="16.5" customHeight="1">
      <c r="A252" s="39"/>
      <c r="B252" s="40"/>
      <c r="C252" s="246" t="s">
        <v>317</v>
      </c>
      <c r="D252" s="246" t="s">
        <v>151</v>
      </c>
      <c r="E252" s="247" t="s">
        <v>343</v>
      </c>
      <c r="F252" s="248" t="s">
        <v>344</v>
      </c>
      <c r="G252" s="249" t="s">
        <v>154</v>
      </c>
      <c r="H252" s="250">
        <v>14.609999999999999</v>
      </c>
      <c r="I252" s="251"/>
      <c r="J252" s="252">
        <f>ROUND(I252*H252,2)</f>
        <v>0</v>
      </c>
      <c r="K252" s="248" t="s">
        <v>155</v>
      </c>
      <c r="L252" s="45"/>
      <c r="M252" s="253" t="s">
        <v>1</v>
      </c>
      <c r="N252" s="254" t="s">
        <v>42</v>
      </c>
      <c r="O252" s="92"/>
      <c r="P252" s="255">
        <f>O252*H252</f>
        <v>0</v>
      </c>
      <c r="Q252" s="255">
        <v>3.6000000000000001E-05</v>
      </c>
      <c r="R252" s="255">
        <f>Q252*H252</f>
        <v>0.00052596000000000001</v>
      </c>
      <c r="S252" s="255">
        <v>0</v>
      </c>
      <c r="T252" s="256">
        <f>S252*H252</f>
        <v>0</v>
      </c>
      <c r="U252" s="39"/>
      <c r="V252" s="39"/>
      <c r="W252" s="39"/>
      <c r="X252" s="39"/>
      <c r="Y252" s="39"/>
      <c r="Z252" s="39"/>
      <c r="AA252" s="39"/>
      <c r="AB252" s="39"/>
      <c r="AC252" s="39"/>
      <c r="AD252" s="39"/>
      <c r="AE252" s="39"/>
      <c r="AR252" s="257" t="s">
        <v>156</v>
      </c>
      <c r="AT252" s="257" t="s">
        <v>151</v>
      </c>
      <c r="AU252" s="257" t="s">
        <v>85</v>
      </c>
      <c r="AY252" s="18" t="s">
        <v>149</v>
      </c>
      <c r="BE252" s="258">
        <f>IF(N252="základní",J252,0)</f>
        <v>0</v>
      </c>
      <c r="BF252" s="258">
        <f>IF(N252="snížená",J252,0)</f>
        <v>0</v>
      </c>
      <c r="BG252" s="258">
        <f>IF(N252="zákl. přenesená",J252,0)</f>
        <v>0</v>
      </c>
      <c r="BH252" s="258">
        <f>IF(N252="sníž. přenesená",J252,0)</f>
        <v>0</v>
      </c>
      <c r="BI252" s="258">
        <f>IF(N252="nulová",J252,0)</f>
        <v>0</v>
      </c>
      <c r="BJ252" s="18" t="s">
        <v>21</v>
      </c>
      <c r="BK252" s="258">
        <f>ROUND(I252*H252,2)</f>
        <v>0</v>
      </c>
      <c r="BL252" s="18" t="s">
        <v>156</v>
      </c>
      <c r="BM252" s="257" t="s">
        <v>789</v>
      </c>
    </row>
    <row r="253" s="2" customFormat="1">
      <c r="A253" s="39"/>
      <c r="B253" s="40"/>
      <c r="C253" s="41"/>
      <c r="D253" s="259" t="s">
        <v>158</v>
      </c>
      <c r="E253" s="41"/>
      <c r="F253" s="260" t="s">
        <v>346</v>
      </c>
      <c r="G253" s="41"/>
      <c r="H253" s="41"/>
      <c r="I253" s="157"/>
      <c r="J253" s="41"/>
      <c r="K253" s="41"/>
      <c r="L253" s="45"/>
      <c r="M253" s="261"/>
      <c r="N253" s="262"/>
      <c r="O253" s="92"/>
      <c r="P253" s="92"/>
      <c r="Q253" s="92"/>
      <c r="R253" s="92"/>
      <c r="S253" s="92"/>
      <c r="T253" s="93"/>
      <c r="U253" s="39"/>
      <c r="V253" s="39"/>
      <c r="W253" s="39"/>
      <c r="X253" s="39"/>
      <c r="Y253" s="39"/>
      <c r="Z253" s="39"/>
      <c r="AA253" s="39"/>
      <c r="AB253" s="39"/>
      <c r="AC253" s="39"/>
      <c r="AD253" s="39"/>
      <c r="AE253" s="39"/>
      <c r="AT253" s="18" t="s">
        <v>158</v>
      </c>
      <c r="AU253" s="18" t="s">
        <v>85</v>
      </c>
    </row>
    <row r="254" s="2" customFormat="1">
      <c r="A254" s="39"/>
      <c r="B254" s="40"/>
      <c r="C254" s="41"/>
      <c r="D254" s="259" t="s">
        <v>160</v>
      </c>
      <c r="E254" s="41"/>
      <c r="F254" s="263" t="s">
        <v>338</v>
      </c>
      <c r="G254" s="41"/>
      <c r="H254" s="41"/>
      <c r="I254" s="157"/>
      <c r="J254" s="41"/>
      <c r="K254" s="41"/>
      <c r="L254" s="45"/>
      <c r="M254" s="261"/>
      <c r="N254" s="262"/>
      <c r="O254" s="92"/>
      <c r="P254" s="92"/>
      <c r="Q254" s="92"/>
      <c r="R254" s="92"/>
      <c r="S254" s="92"/>
      <c r="T254" s="93"/>
      <c r="U254" s="39"/>
      <c r="V254" s="39"/>
      <c r="W254" s="39"/>
      <c r="X254" s="39"/>
      <c r="Y254" s="39"/>
      <c r="Z254" s="39"/>
      <c r="AA254" s="39"/>
      <c r="AB254" s="39"/>
      <c r="AC254" s="39"/>
      <c r="AD254" s="39"/>
      <c r="AE254" s="39"/>
      <c r="AT254" s="18" t="s">
        <v>160</v>
      </c>
      <c r="AU254" s="18" t="s">
        <v>85</v>
      </c>
    </row>
    <row r="255" s="2" customFormat="1" ht="21.75" customHeight="1">
      <c r="A255" s="39"/>
      <c r="B255" s="40"/>
      <c r="C255" s="246" t="s">
        <v>7</v>
      </c>
      <c r="D255" s="246" t="s">
        <v>151</v>
      </c>
      <c r="E255" s="247" t="s">
        <v>355</v>
      </c>
      <c r="F255" s="248" t="s">
        <v>356</v>
      </c>
      <c r="G255" s="249" t="s">
        <v>243</v>
      </c>
      <c r="H255" s="250">
        <v>0.33500000000000002</v>
      </c>
      <c r="I255" s="251"/>
      <c r="J255" s="252">
        <f>ROUND(I255*H255,2)</f>
        <v>0</v>
      </c>
      <c r="K255" s="248" t="s">
        <v>155</v>
      </c>
      <c r="L255" s="45"/>
      <c r="M255" s="253" t="s">
        <v>1</v>
      </c>
      <c r="N255" s="254" t="s">
        <v>42</v>
      </c>
      <c r="O255" s="92"/>
      <c r="P255" s="255">
        <f>O255*H255</f>
        <v>0</v>
      </c>
      <c r="Q255" s="255">
        <v>1.0597380000000001</v>
      </c>
      <c r="R255" s="255">
        <f>Q255*H255</f>
        <v>0.35501223000000004</v>
      </c>
      <c r="S255" s="255">
        <v>0</v>
      </c>
      <c r="T255" s="256">
        <f>S255*H255</f>
        <v>0</v>
      </c>
      <c r="U255" s="39"/>
      <c r="V255" s="39"/>
      <c r="W255" s="39"/>
      <c r="X255" s="39"/>
      <c r="Y255" s="39"/>
      <c r="Z255" s="39"/>
      <c r="AA255" s="39"/>
      <c r="AB255" s="39"/>
      <c r="AC255" s="39"/>
      <c r="AD255" s="39"/>
      <c r="AE255" s="39"/>
      <c r="AR255" s="257" t="s">
        <v>156</v>
      </c>
      <c r="AT255" s="257" t="s">
        <v>151</v>
      </c>
      <c r="AU255" s="257" t="s">
        <v>85</v>
      </c>
      <c r="AY255" s="18" t="s">
        <v>149</v>
      </c>
      <c r="BE255" s="258">
        <f>IF(N255="základní",J255,0)</f>
        <v>0</v>
      </c>
      <c r="BF255" s="258">
        <f>IF(N255="snížená",J255,0)</f>
        <v>0</v>
      </c>
      <c r="BG255" s="258">
        <f>IF(N255="zákl. přenesená",J255,0)</f>
        <v>0</v>
      </c>
      <c r="BH255" s="258">
        <f>IF(N255="sníž. přenesená",J255,0)</f>
        <v>0</v>
      </c>
      <c r="BI255" s="258">
        <f>IF(N255="nulová",J255,0)</f>
        <v>0</v>
      </c>
      <c r="BJ255" s="18" t="s">
        <v>21</v>
      </c>
      <c r="BK255" s="258">
        <f>ROUND(I255*H255,2)</f>
        <v>0</v>
      </c>
      <c r="BL255" s="18" t="s">
        <v>156</v>
      </c>
      <c r="BM255" s="257" t="s">
        <v>790</v>
      </c>
    </row>
    <row r="256" s="2" customFormat="1">
      <c r="A256" s="39"/>
      <c r="B256" s="40"/>
      <c r="C256" s="41"/>
      <c r="D256" s="259" t="s">
        <v>158</v>
      </c>
      <c r="E256" s="41"/>
      <c r="F256" s="260" t="s">
        <v>358</v>
      </c>
      <c r="G256" s="41"/>
      <c r="H256" s="41"/>
      <c r="I256" s="157"/>
      <c r="J256" s="41"/>
      <c r="K256" s="41"/>
      <c r="L256" s="45"/>
      <c r="M256" s="261"/>
      <c r="N256" s="262"/>
      <c r="O256" s="92"/>
      <c r="P256" s="92"/>
      <c r="Q256" s="92"/>
      <c r="R256" s="92"/>
      <c r="S256" s="92"/>
      <c r="T256" s="93"/>
      <c r="U256" s="39"/>
      <c r="V256" s="39"/>
      <c r="W256" s="39"/>
      <c r="X256" s="39"/>
      <c r="Y256" s="39"/>
      <c r="Z256" s="39"/>
      <c r="AA256" s="39"/>
      <c r="AB256" s="39"/>
      <c r="AC256" s="39"/>
      <c r="AD256" s="39"/>
      <c r="AE256" s="39"/>
      <c r="AT256" s="18" t="s">
        <v>158</v>
      </c>
      <c r="AU256" s="18" t="s">
        <v>85</v>
      </c>
    </row>
    <row r="257" s="2" customFormat="1">
      <c r="A257" s="39"/>
      <c r="B257" s="40"/>
      <c r="C257" s="41"/>
      <c r="D257" s="259" t="s">
        <v>160</v>
      </c>
      <c r="E257" s="41"/>
      <c r="F257" s="263" t="s">
        <v>352</v>
      </c>
      <c r="G257" s="41"/>
      <c r="H257" s="41"/>
      <c r="I257" s="157"/>
      <c r="J257" s="41"/>
      <c r="K257" s="41"/>
      <c r="L257" s="45"/>
      <c r="M257" s="261"/>
      <c r="N257" s="262"/>
      <c r="O257" s="92"/>
      <c r="P257" s="92"/>
      <c r="Q257" s="92"/>
      <c r="R257" s="92"/>
      <c r="S257" s="92"/>
      <c r="T257" s="93"/>
      <c r="U257" s="39"/>
      <c r="V257" s="39"/>
      <c r="W257" s="39"/>
      <c r="X257" s="39"/>
      <c r="Y257" s="39"/>
      <c r="Z257" s="39"/>
      <c r="AA257" s="39"/>
      <c r="AB257" s="39"/>
      <c r="AC257" s="39"/>
      <c r="AD257" s="39"/>
      <c r="AE257" s="39"/>
      <c r="AT257" s="18" t="s">
        <v>160</v>
      </c>
      <c r="AU257" s="18" t="s">
        <v>85</v>
      </c>
    </row>
    <row r="258" s="13" customFormat="1">
      <c r="A258" s="13"/>
      <c r="B258" s="264"/>
      <c r="C258" s="265"/>
      <c r="D258" s="259" t="s">
        <v>162</v>
      </c>
      <c r="E258" s="266" t="s">
        <v>1</v>
      </c>
      <c r="F258" s="267" t="s">
        <v>784</v>
      </c>
      <c r="G258" s="265"/>
      <c r="H258" s="266" t="s">
        <v>1</v>
      </c>
      <c r="I258" s="268"/>
      <c r="J258" s="265"/>
      <c r="K258" s="265"/>
      <c r="L258" s="269"/>
      <c r="M258" s="270"/>
      <c r="N258" s="271"/>
      <c r="O258" s="271"/>
      <c r="P258" s="271"/>
      <c r="Q258" s="271"/>
      <c r="R258" s="271"/>
      <c r="S258" s="271"/>
      <c r="T258" s="272"/>
      <c r="U258" s="13"/>
      <c r="V258" s="13"/>
      <c r="W258" s="13"/>
      <c r="X258" s="13"/>
      <c r="Y258" s="13"/>
      <c r="Z258" s="13"/>
      <c r="AA258" s="13"/>
      <c r="AB258" s="13"/>
      <c r="AC258" s="13"/>
      <c r="AD258" s="13"/>
      <c r="AE258" s="13"/>
      <c r="AT258" s="273" t="s">
        <v>162</v>
      </c>
      <c r="AU258" s="273" t="s">
        <v>85</v>
      </c>
      <c r="AV258" s="13" t="s">
        <v>21</v>
      </c>
      <c r="AW258" s="13" t="s">
        <v>34</v>
      </c>
      <c r="AX258" s="13" t="s">
        <v>77</v>
      </c>
      <c r="AY258" s="273" t="s">
        <v>149</v>
      </c>
    </row>
    <row r="259" s="14" customFormat="1">
      <c r="A259" s="14"/>
      <c r="B259" s="274"/>
      <c r="C259" s="275"/>
      <c r="D259" s="259" t="s">
        <v>162</v>
      </c>
      <c r="E259" s="276" t="s">
        <v>1</v>
      </c>
      <c r="F259" s="277" t="s">
        <v>791</v>
      </c>
      <c r="G259" s="275"/>
      <c r="H259" s="278">
        <v>0.33500000000000002</v>
      </c>
      <c r="I259" s="279"/>
      <c r="J259" s="275"/>
      <c r="K259" s="275"/>
      <c r="L259" s="280"/>
      <c r="M259" s="281"/>
      <c r="N259" s="282"/>
      <c r="O259" s="282"/>
      <c r="P259" s="282"/>
      <c r="Q259" s="282"/>
      <c r="R259" s="282"/>
      <c r="S259" s="282"/>
      <c r="T259" s="283"/>
      <c r="U259" s="14"/>
      <c r="V259" s="14"/>
      <c r="W259" s="14"/>
      <c r="X259" s="14"/>
      <c r="Y259" s="14"/>
      <c r="Z259" s="14"/>
      <c r="AA259" s="14"/>
      <c r="AB259" s="14"/>
      <c r="AC259" s="14"/>
      <c r="AD259" s="14"/>
      <c r="AE259" s="14"/>
      <c r="AT259" s="284" t="s">
        <v>162</v>
      </c>
      <c r="AU259" s="284" t="s">
        <v>85</v>
      </c>
      <c r="AV259" s="14" t="s">
        <v>85</v>
      </c>
      <c r="AW259" s="14" t="s">
        <v>34</v>
      </c>
      <c r="AX259" s="14" t="s">
        <v>77</v>
      </c>
      <c r="AY259" s="284" t="s">
        <v>149</v>
      </c>
    </row>
    <row r="260" s="15" customFormat="1">
      <c r="A260" s="15"/>
      <c r="B260" s="285"/>
      <c r="C260" s="286"/>
      <c r="D260" s="259" t="s">
        <v>162</v>
      </c>
      <c r="E260" s="287" t="s">
        <v>1</v>
      </c>
      <c r="F260" s="288" t="s">
        <v>166</v>
      </c>
      <c r="G260" s="286"/>
      <c r="H260" s="289">
        <v>0.33500000000000002</v>
      </c>
      <c r="I260" s="290"/>
      <c r="J260" s="286"/>
      <c r="K260" s="286"/>
      <c r="L260" s="291"/>
      <c r="M260" s="292"/>
      <c r="N260" s="293"/>
      <c r="O260" s="293"/>
      <c r="P260" s="293"/>
      <c r="Q260" s="293"/>
      <c r="R260" s="293"/>
      <c r="S260" s="293"/>
      <c r="T260" s="294"/>
      <c r="U260" s="15"/>
      <c r="V260" s="15"/>
      <c r="W260" s="15"/>
      <c r="X260" s="15"/>
      <c r="Y260" s="15"/>
      <c r="Z260" s="15"/>
      <c r="AA260" s="15"/>
      <c r="AB260" s="15"/>
      <c r="AC260" s="15"/>
      <c r="AD260" s="15"/>
      <c r="AE260" s="15"/>
      <c r="AT260" s="295" t="s">
        <v>162</v>
      </c>
      <c r="AU260" s="295" t="s">
        <v>85</v>
      </c>
      <c r="AV260" s="15" t="s">
        <v>156</v>
      </c>
      <c r="AW260" s="15" t="s">
        <v>34</v>
      </c>
      <c r="AX260" s="15" t="s">
        <v>21</v>
      </c>
      <c r="AY260" s="295" t="s">
        <v>149</v>
      </c>
    </row>
    <row r="261" s="2" customFormat="1" ht="21.75" customHeight="1">
      <c r="A261" s="39"/>
      <c r="B261" s="40"/>
      <c r="C261" s="246" t="s">
        <v>182</v>
      </c>
      <c r="D261" s="246" t="s">
        <v>151</v>
      </c>
      <c r="E261" s="247" t="s">
        <v>361</v>
      </c>
      <c r="F261" s="248" t="s">
        <v>362</v>
      </c>
      <c r="G261" s="249" t="s">
        <v>169</v>
      </c>
      <c r="H261" s="250">
        <v>3.2639999999999998</v>
      </c>
      <c r="I261" s="251"/>
      <c r="J261" s="252">
        <f>ROUND(I261*H261,2)</f>
        <v>0</v>
      </c>
      <c r="K261" s="248" t="s">
        <v>155</v>
      </c>
      <c r="L261" s="45"/>
      <c r="M261" s="253" t="s">
        <v>1</v>
      </c>
      <c r="N261" s="254" t="s">
        <v>42</v>
      </c>
      <c r="O261" s="92"/>
      <c r="P261" s="255">
        <f>O261*H261</f>
        <v>0</v>
      </c>
      <c r="Q261" s="255">
        <v>0</v>
      </c>
      <c r="R261" s="255">
        <f>Q261*H261</f>
        <v>0</v>
      </c>
      <c r="S261" s="255">
        <v>0</v>
      </c>
      <c r="T261" s="256">
        <f>S261*H261</f>
        <v>0</v>
      </c>
      <c r="U261" s="39"/>
      <c r="V261" s="39"/>
      <c r="W261" s="39"/>
      <c r="X261" s="39"/>
      <c r="Y261" s="39"/>
      <c r="Z261" s="39"/>
      <c r="AA261" s="39"/>
      <c r="AB261" s="39"/>
      <c r="AC261" s="39"/>
      <c r="AD261" s="39"/>
      <c r="AE261" s="39"/>
      <c r="AR261" s="257" t="s">
        <v>156</v>
      </c>
      <c r="AT261" s="257" t="s">
        <v>151</v>
      </c>
      <c r="AU261" s="257" t="s">
        <v>85</v>
      </c>
      <c r="AY261" s="18" t="s">
        <v>149</v>
      </c>
      <c r="BE261" s="258">
        <f>IF(N261="základní",J261,0)</f>
        <v>0</v>
      </c>
      <c r="BF261" s="258">
        <f>IF(N261="snížená",J261,0)</f>
        <v>0</v>
      </c>
      <c r="BG261" s="258">
        <f>IF(N261="zákl. přenesená",J261,0)</f>
        <v>0</v>
      </c>
      <c r="BH261" s="258">
        <f>IF(N261="sníž. přenesená",J261,0)</f>
        <v>0</v>
      </c>
      <c r="BI261" s="258">
        <f>IF(N261="nulová",J261,0)</f>
        <v>0</v>
      </c>
      <c r="BJ261" s="18" t="s">
        <v>21</v>
      </c>
      <c r="BK261" s="258">
        <f>ROUND(I261*H261,2)</f>
        <v>0</v>
      </c>
      <c r="BL261" s="18" t="s">
        <v>156</v>
      </c>
      <c r="BM261" s="257" t="s">
        <v>792</v>
      </c>
    </row>
    <row r="262" s="2" customFormat="1">
      <c r="A262" s="39"/>
      <c r="B262" s="40"/>
      <c r="C262" s="41"/>
      <c r="D262" s="259" t="s">
        <v>158</v>
      </c>
      <c r="E262" s="41"/>
      <c r="F262" s="260" t="s">
        <v>364</v>
      </c>
      <c r="G262" s="41"/>
      <c r="H262" s="41"/>
      <c r="I262" s="157"/>
      <c r="J262" s="41"/>
      <c r="K262" s="41"/>
      <c r="L262" s="45"/>
      <c r="M262" s="261"/>
      <c r="N262" s="262"/>
      <c r="O262" s="92"/>
      <c r="P262" s="92"/>
      <c r="Q262" s="92"/>
      <c r="R262" s="92"/>
      <c r="S262" s="92"/>
      <c r="T262" s="93"/>
      <c r="U262" s="39"/>
      <c r="V262" s="39"/>
      <c r="W262" s="39"/>
      <c r="X262" s="39"/>
      <c r="Y262" s="39"/>
      <c r="Z262" s="39"/>
      <c r="AA262" s="39"/>
      <c r="AB262" s="39"/>
      <c r="AC262" s="39"/>
      <c r="AD262" s="39"/>
      <c r="AE262" s="39"/>
      <c r="AT262" s="18" t="s">
        <v>158</v>
      </c>
      <c r="AU262" s="18" t="s">
        <v>85</v>
      </c>
    </row>
    <row r="263" s="2" customFormat="1">
      <c r="A263" s="39"/>
      <c r="B263" s="40"/>
      <c r="C263" s="41"/>
      <c r="D263" s="259" t="s">
        <v>160</v>
      </c>
      <c r="E263" s="41"/>
      <c r="F263" s="263" t="s">
        <v>365</v>
      </c>
      <c r="G263" s="41"/>
      <c r="H263" s="41"/>
      <c r="I263" s="157"/>
      <c r="J263" s="41"/>
      <c r="K263" s="41"/>
      <c r="L263" s="45"/>
      <c r="M263" s="261"/>
      <c r="N263" s="262"/>
      <c r="O263" s="92"/>
      <c r="P263" s="92"/>
      <c r="Q263" s="92"/>
      <c r="R263" s="92"/>
      <c r="S263" s="92"/>
      <c r="T263" s="93"/>
      <c r="U263" s="39"/>
      <c r="V263" s="39"/>
      <c r="W263" s="39"/>
      <c r="X263" s="39"/>
      <c r="Y263" s="39"/>
      <c r="Z263" s="39"/>
      <c r="AA263" s="39"/>
      <c r="AB263" s="39"/>
      <c r="AC263" s="39"/>
      <c r="AD263" s="39"/>
      <c r="AE263" s="39"/>
      <c r="AT263" s="18" t="s">
        <v>160</v>
      </c>
      <c r="AU263" s="18" t="s">
        <v>85</v>
      </c>
    </row>
    <row r="264" s="13" customFormat="1">
      <c r="A264" s="13"/>
      <c r="B264" s="264"/>
      <c r="C264" s="265"/>
      <c r="D264" s="259" t="s">
        <v>162</v>
      </c>
      <c r="E264" s="266" t="s">
        <v>1</v>
      </c>
      <c r="F264" s="267" t="s">
        <v>366</v>
      </c>
      <c r="G264" s="265"/>
      <c r="H264" s="266" t="s">
        <v>1</v>
      </c>
      <c r="I264" s="268"/>
      <c r="J264" s="265"/>
      <c r="K264" s="265"/>
      <c r="L264" s="269"/>
      <c r="M264" s="270"/>
      <c r="N264" s="271"/>
      <c r="O264" s="271"/>
      <c r="P264" s="271"/>
      <c r="Q264" s="271"/>
      <c r="R264" s="271"/>
      <c r="S264" s="271"/>
      <c r="T264" s="272"/>
      <c r="U264" s="13"/>
      <c r="V264" s="13"/>
      <c r="W264" s="13"/>
      <c r="X264" s="13"/>
      <c r="Y264" s="13"/>
      <c r="Z264" s="13"/>
      <c r="AA264" s="13"/>
      <c r="AB264" s="13"/>
      <c r="AC264" s="13"/>
      <c r="AD264" s="13"/>
      <c r="AE264" s="13"/>
      <c r="AT264" s="273" t="s">
        <v>162</v>
      </c>
      <c r="AU264" s="273" t="s">
        <v>85</v>
      </c>
      <c r="AV264" s="13" t="s">
        <v>21</v>
      </c>
      <c r="AW264" s="13" t="s">
        <v>34</v>
      </c>
      <c r="AX264" s="13" t="s">
        <v>77</v>
      </c>
      <c r="AY264" s="273" t="s">
        <v>149</v>
      </c>
    </row>
    <row r="265" s="14" customFormat="1">
      <c r="A265" s="14"/>
      <c r="B265" s="274"/>
      <c r="C265" s="275"/>
      <c r="D265" s="259" t="s">
        <v>162</v>
      </c>
      <c r="E265" s="276" t="s">
        <v>1</v>
      </c>
      <c r="F265" s="277" t="s">
        <v>793</v>
      </c>
      <c r="G265" s="275"/>
      <c r="H265" s="278">
        <v>2.8799999999999999</v>
      </c>
      <c r="I265" s="279"/>
      <c r="J265" s="275"/>
      <c r="K265" s="275"/>
      <c r="L265" s="280"/>
      <c r="M265" s="281"/>
      <c r="N265" s="282"/>
      <c r="O265" s="282"/>
      <c r="P265" s="282"/>
      <c r="Q265" s="282"/>
      <c r="R265" s="282"/>
      <c r="S265" s="282"/>
      <c r="T265" s="283"/>
      <c r="U265" s="14"/>
      <c r="V265" s="14"/>
      <c r="W265" s="14"/>
      <c r="X265" s="14"/>
      <c r="Y265" s="14"/>
      <c r="Z265" s="14"/>
      <c r="AA265" s="14"/>
      <c r="AB265" s="14"/>
      <c r="AC265" s="14"/>
      <c r="AD265" s="14"/>
      <c r="AE265" s="14"/>
      <c r="AT265" s="284" t="s">
        <v>162</v>
      </c>
      <c r="AU265" s="284" t="s">
        <v>85</v>
      </c>
      <c r="AV265" s="14" t="s">
        <v>85</v>
      </c>
      <c r="AW265" s="14" t="s">
        <v>34</v>
      </c>
      <c r="AX265" s="14" t="s">
        <v>77</v>
      </c>
      <c r="AY265" s="284" t="s">
        <v>149</v>
      </c>
    </row>
    <row r="266" s="13" customFormat="1">
      <c r="A266" s="13"/>
      <c r="B266" s="264"/>
      <c r="C266" s="265"/>
      <c r="D266" s="259" t="s">
        <v>162</v>
      </c>
      <c r="E266" s="266" t="s">
        <v>1</v>
      </c>
      <c r="F266" s="267" t="s">
        <v>368</v>
      </c>
      <c r="G266" s="265"/>
      <c r="H266" s="266" t="s">
        <v>1</v>
      </c>
      <c r="I266" s="268"/>
      <c r="J266" s="265"/>
      <c r="K266" s="265"/>
      <c r="L266" s="269"/>
      <c r="M266" s="270"/>
      <c r="N266" s="271"/>
      <c r="O266" s="271"/>
      <c r="P266" s="271"/>
      <c r="Q266" s="271"/>
      <c r="R266" s="271"/>
      <c r="S266" s="271"/>
      <c r="T266" s="272"/>
      <c r="U266" s="13"/>
      <c r="V266" s="13"/>
      <c r="W266" s="13"/>
      <c r="X266" s="13"/>
      <c r="Y266" s="13"/>
      <c r="Z266" s="13"/>
      <c r="AA266" s="13"/>
      <c r="AB266" s="13"/>
      <c r="AC266" s="13"/>
      <c r="AD266" s="13"/>
      <c r="AE266" s="13"/>
      <c r="AT266" s="273" t="s">
        <v>162</v>
      </c>
      <c r="AU266" s="273" t="s">
        <v>85</v>
      </c>
      <c r="AV266" s="13" t="s">
        <v>21</v>
      </c>
      <c r="AW266" s="13" t="s">
        <v>34</v>
      </c>
      <c r="AX266" s="13" t="s">
        <v>77</v>
      </c>
      <c r="AY266" s="273" t="s">
        <v>149</v>
      </c>
    </row>
    <row r="267" s="14" customFormat="1">
      <c r="A267" s="14"/>
      <c r="B267" s="274"/>
      <c r="C267" s="275"/>
      <c r="D267" s="259" t="s">
        <v>162</v>
      </c>
      <c r="E267" s="276" t="s">
        <v>1</v>
      </c>
      <c r="F267" s="277" t="s">
        <v>794</v>
      </c>
      <c r="G267" s="275"/>
      <c r="H267" s="278">
        <v>0.216</v>
      </c>
      <c r="I267" s="279"/>
      <c r="J267" s="275"/>
      <c r="K267" s="275"/>
      <c r="L267" s="280"/>
      <c r="M267" s="281"/>
      <c r="N267" s="282"/>
      <c r="O267" s="282"/>
      <c r="P267" s="282"/>
      <c r="Q267" s="282"/>
      <c r="R267" s="282"/>
      <c r="S267" s="282"/>
      <c r="T267" s="283"/>
      <c r="U267" s="14"/>
      <c r="V267" s="14"/>
      <c r="W267" s="14"/>
      <c r="X267" s="14"/>
      <c r="Y267" s="14"/>
      <c r="Z267" s="14"/>
      <c r="AA267" s="14"/>
      <c r="AB267" s="14"/>
      <c r="AC267" s="14"/>
      <c r="AD267" s="14"/>
      <c r="AE267" s="14"/>
      <c r="AT267" s="284" t="s">
        <v>162</v>
      </c>
      <c r="AU267" s="284" t="s">
        <v>85</v>
      </c>
      <c r="AV267" s="14" t="s">
        <v>85</v>
      </c>
      <c r="AW267" s="14" t="s">
        <v>34</v>
      </c>
      <c r="AX267" s="14" t="s">
        <v>77</v>
      </c>
      <c r="AY267" s="284" t="s">
        <v>149</v>
      </c>
    </row>
    <row r="268" s="14" customFormat="1">
      <c r="A268" s="14"/>
      <c r="B268" s="274"/>
      <c r="C268" s="275"/>
      <c r="D268" s="259" t="s">
        <v>162</v>
      </c>
      <c r="E268" s="276" t="s">
        <v>1</v>
      </c>
      <c r="F268" s="277" t="s">
        <v>795</v>
      </c>
      <c r="G268" s="275"/>
      <c r="H268" s="278">
        <v>0.16800000000000001</v>
      </c>
      <c r="I268" s="279"/>
      <c r="J268" s="275"/>
      <c r="K268" s="275"/>
      <c r="L268" s="280"/>
      <c r="M268" s="281"/>
      <c r="N268" s="282"/>
      <c r="O268" s="282"/>
      <c r="P268" s="282"/>
      <c r="Q268" s="282"/>
      <c r="R268" s="282"/>
      <c r="S268" s="282"/>
      <c r="T268" s="283"/>
      <c r="U268" s="14"/>
      <c r="V268" s="14"/>
      <c r="W268" s="14"/>
      <c r="X268" s="14"/>
      <c r="Y268" s="14"/>
      <c r="Z268" s="14"/>
      <c r="AA268" s="14"/>
      <c r="AB268" s="14"/>
      <c r="AC268" s="14"/>
      <c r="AD268" s="14"/>
      <c r="AE268" s="14"/>
      <c r="AT268" s="284" t="s">
        <v>162</v>
      </c>
      <c r="AU268" s="284" t="s">
        <v>85</v>
      </c>
      <c r="AV268" s="14" t="s">
        <v>85</v>
      </c>
      <c r="AW268" s="14" t="s">
        <v>34</v>
      </c>
      <c r="AX268" s="14" t="s">
        <v>77</v>
      </c>
      <c r="AY268" s="284" t="s">
        <v>149</v>
      </c>
    </row>
    <row r="269" s="15" customFormat="1">
      <c r="A269" s="15"/>
      <c r="B269" s="285"/>
      <c r="C269" s="286"/>
      <c r="D269" s="259" t="s">
        <v>162</v>
      </c>
      <c r="E269" s="287" t="s">
        <v>1</v>
      </c>
      <c r="F269" s="288" t="s">
        <v>166</v>
      </c>
      <c r="G269" s="286"/>
      <c r="H269" s="289">
        <v>3.2639999999999998</v>
      </c>
      <c r="I269" s="290"/>
      <c r="J269" s="286"/>
      <c r="K269" s="286"/>
      <c r="L269" s="291"/>
      <c r="M269" s="292"/>
      <c r="N269" s="293"/>
      <c r="O269" s="293"/>
      <c r="P269" s="293"/>
      <c r="Q269" s="293"/>
      <c r="R269" s="293"/>
      <c r="S269" s="293"/>
      <c r="T269" s="294"/>
      <c r="U269" s="15"/>
      <c r="V269" s="15"/>
      <c r="W269" s="15"/>
      <c r="X269" s="15"/>
      <c r="Y269" s="15"/>
      <c r="Z269" s="15"/>
      <c r="AA269" s="15"/>
      <c r="AB269" s="15"/>
      <c r="AC269" s="15"/>
      <c r="AD269" s="15"/>
      <c r="AE269" s="15"/>
      <c r="AT269" s="295" t="s">
        <v>162</v>
      </c>
      <c r="AU269" s="295" t="s">
        <v>85</v>
      </c>
      <c r="AV269" s="15" t="s">
        <v>156</v>
      </c>
      <c r="AW269" s="15" t="s">
        <v>34</v>
      </c>
      <c r="AX269" s="15" t="s">
        <v>21</v>
      </c>
      <c r="AY269" s="295" t="s">
        <v>149</v>
      </c>
    </row>
    <row r="270" s="2" customFormat="1" ht="16.5" customHeight="1">
      <c r="A270" s="39"/>
      <c r="B270" s="40"/>
      <c r="C270" s="246" t="s">
        <v>342</v>
      </c>
      <c r="D270" s="246" t="s">
        <v>151</v>
      </c>
      <c r="E270" s="247" t="s">
        <v>371</v>
      </c>
      <c r="F270" s="248" t="s">
        <v>372</v>
      </c>
      <c r="G270" s="249" t="s">
        <v>154</v>
      </c>
      <c r="H270" s="250">
        <v>16.16</v>
      </c>
      <c r="I270" s="251"/>
      <c r="J270" s="252">
        <f>ROUND(I270*H270,2)</f>
        <v>0</v>
      </c>
      <c r="K270" s="248" t="s">
        <v>155</v>
      </c>
      <c r="L270" s="45"/>
      <c r="M270" s="253" t="s">
        <v>1</v>
      </c>
      <c r="N270" s="254" t="s">
        <v>42</v>
      </c>
      <c r="O270" s="92"/>
      <c r="P270" s="255">
        <f>O270*H270</f>
        <v>0</v>
      </c>
      <c r="Q270" s="255">
        <v>0.0014357</v>
      </c>
      <c r="R270" s="255">
        <f>Q270*H270</f>
        <v>0.023200912000000001</v>
      </c>
      <c r="S270" s="255">
        <v>0</v>
      </c>
      <c r="T270" s="256">
        <f>S270*H270</f>
        <v>0</v>
      </c>
      <c r="U270" s="39"/>
      <c r="V270" s="39"/>
      <c r="W270" s="39"/>
      <c r="X270" s="39"/>
      <c r="Y270" s="39"/>
      <c r="Z270" s="39"/>
      <c r="AA270" s="39"/>
      <c r="AB270" s="39"/>
      <c r="AC270" s="39"/>
      <c r="AD270" s="39"/>
      <c r="AE270" s="39"/>
      <c r="AR270" s="257" t="s">
        <v>156</v>
      </c>
      <c r="AT270" s="257" t="s">
        <v>151</v>
      </c>
      <c r="AU270" s="257" t="s">
        <v>85</v>
      </c>
      <c r="AY270" s="18" t="s">
        <v>149</v>
      </c>
      <c r="BE270" s="258">
        <f>IF(N270="základní",J270,0)</f>
        <v>0</v>
      </c>
      <c r="BF270" s="258">
        <f>IF(N270="snížená",J270,0)</f>
        <v>0</v>
      </c>
      <c r="BG270" s="258">
        <f>IF(N270="zákl. přenesená",J270,0)</f>
        <v>0</v>
      </c>
      <c r="BH270" s="258">
        <f>IF(N270="sníž. přenesená",J270,0)</f>
        <v>0</v>
      </c>
      <c r="BI270" s="258">
        <f>IF(N270="nulová",J270,0)</f>
        <v>0</v>
      </c>
      <c r="BJ270" s="18" t="s">
        <v>21</v>
      </c>
      <c r="BK270" s="258">
        <f>ROUND(I270*H270,2)</f>
        <v>0</v>
      </c>
      <c r="BL270" s="18" t="s">
        <v>156</v>
      </c>
      <c r="BM270" s="257" t="s">
        <v>796</v>
      </c>
    </row>
    <row r="271" s="2" customFormat="1">
      <c r="A271" s="39"/>
      <c r="B271" s="40"/>
      <c r="C271" s="41"/>
      <c r="D271" s="259" t="s">
        <v>158</v>
      </c>
      <c r="E271" s="41"/>
      <c r="F271" s="260" t="s">
        <v>374</v>
      </c>
      <c r="G271" s="41"/>
      <c r="H271" s="41"/>
      <c r="I271" s="157"/>
      <c r="J271" s="41"/>
      <c r="K271" s="41"/>
      <c r="L271" s="45"/>
      <c r="M271" s="261"/>
      <c r="N271" s="262"/>
      <c r="O271" s="92"/>
      <c r="P271" s="92"/>
      <c r="Q271" s="92"/>
      <c r="R271" s="92"/>
      <c r="S271" s="92"/>
      <c r="T271" s="93"/>
      <c r="U271" s="39"/>
      <c r="V271" s="39"/>
      <c r="W271" s="39"/>
      <c r="X271" s="39"/>
      <c r="Y271" s="39"/>
      <c r="Z271" s="39"/>
      <c r="AA271" s="39"/>
      <c r="AB271" s="39"/>
      <c r="AC271" s="39"/>
      <c r="AD271" s="39"/>
      <c r="AE271" s="39"/>
      <c r="AT271" s="18" t="s">
        <v>158</v>
      </c>
      <c r="AU271" s="18" t="s">
        <v>85</v>
      </c>
    </row>
    <row r="272" s="2" customFormat="1">
      <c r="A272" s="39"/>
      <c r="B272" s="40"/>
      <c r="C272" s="41"/>
      <c r="D272" s="259" t="s">
        <v>160</v>
      </c>
      <c r="E272" s="41"/>
      <c r="F272" s="263" t="s">
        <v>338</v>
      </c>
      <c r="G272" s="41"/>
      <c r="H272" s="41"/>
      <c r="I272" s="157"/>
      <c r="J272" s="41"/>
      <c r="K272" s="41"/>
      <c r="L272" s="45"/>
      <c r="M272" s="261"/>
      <c r="N272" s="262"/>
      <c r="O272" s="92"/>
      <c r="P272" s="92"/>
      <c r="Q272" s="92"/>
      <c r="R272" s="92"/>
      <c r="S272" s="92"/>
      <c r="T272" s="93"/>
      <c r="U272" s="39"/>
      <c r="V272" s="39"/>
      <c r="W272" s="39"/>
      <c r="X272" s="39"/>
      <c r="Y272" s="39"/>
      <c r="Z272" s="39"/>
      <c r="AA272" s="39"/>
      <c r="AB272" s="39"/>
      <c r="AC272" s="39"/>
      <c r="AD272" s="39"/>
      <c r="AE272" s="39"/>
      <c r="AT272" s="18" t="s">
        <v>160</v>
      </c>
      <c r="AU272" s="18" t="s">
        <v>85</v>
      </c>
    </row>
    <row r="273" s="14" customFormat="1">
      <c r="A273" s="14"/>
      <c r="B273" s="274"/>
      <c r="C273" s="275"/>
      <c r="D273" s="259" t="s">
        <v>162</v>
      </c>
      <c r="E273" s="276" t="s">
        <v>1</v>
      </c>
      <c r="F273" s="277" t="s">
        <v>797</v>
      </c>
      <c r="G273" s="275"/>
      <c r="H273" s="278">
        <v>11.52</v>
      </c>
      <c r="I273" s="279"/>
      <c r="J273" s="275"/>
      <c r="K273" s="275"/>
      <c r="L273" s="280"/>
      <c r="M273" s="281"/>
      <c r="N273" s="282"/>
      <c r="O273" s="282"/>
      <c r="P273" s="282"/>
      <c r="Q273" s="282"/>
      <c r="R273" s="282"/>
      <c r="S273" s="282"/>
      <c r="T273" s="283"/>
      <c r="U273" s="14"/>
      <c r="V273" s="14"/>
      <c r="W273" s="14"/>
      <c r="X273" s="14"/>
      <c r="Y273" s="14"/>
      <c r="Z273" s="14"/>
      <c r="AA273" s="14"/>
      <c r="AB273" s="14"/>
      <c r="AC273" s="14"/>
      <c r="AD273" s="14"/>
      <c r="AE273" s="14"/>
      <c r="AT273" s="284" t="s">
        <v>162</v>
      </c>
      <c r="AU273" s="284" t="s">
        <v>85</v>
      </c>
      <c r="AV273" s="14" t="s">
        <v>85</v>
      </c>
      <c r="AW273" s="14" t="s">
        <v>34</v>
      </c>
      <c r="AX273" s="14" t="s">
        <v>77</v>
      </c>
      <c r="AY273" s="284" t="s">
        <v>149</v>
      </c>
    </row>
    <row r="274" s="14" customFormat="1">
      <c r="A274" s="14"/>
      <c r="B274" s="274"/>
      <c r="C274" s="275"/>
      <c r="D274" s="259" t="s">
        <v>162</v>
      </c>
      <c r="E274" s="276" t="s">
        <v>1</v>
      </c>
      <c r="F274" s="277" t="s">
        <v>798</v>
      </c>
      <c r="G274" s="275"/>
      <c r="H274" s="278">
        <v>1.6000000000000001</v>
      </c>
      <c r="I274" s="279"/>
      <c r="J274" s="275"/>
      <c r="K274" s="275"/>
      <c r="L274" s="280"/>
      <c r="M274" s="281"/>
      <c r="N274" s="282"/>
      <c r="O274" s="282"/>
      <c r="P274" s="282"/>
      <c r="Q274" s="282"/>
      <c r="R274" s="282"/>
      <c r="S274" s="282"/>
      <c r="T274" s="283"/>
      <c r="U274" s="14"/>
      <c r="V274" s="14"/>
      <c r="W274" s="14"/>
      <c r="X274" s="14"/>
      <c r="Y274" s="14"/>
      <c r="Z274" s="14"/>
      <c r="AA274" s="14"/>
      <c r="AB274" s="14"/>
      <c r="AC274" s="14"/>
      <c r="AD274" s="14"/>
      <c r="AE274" s="14"/>
      <c r="AT274" s="284" t="s">
        <v>162</v>
      </c>
      <c r="AU274" s="284" t="s">
        <v>85</v>
      </c>
      <c r="AV274" s="14" t="s">
        <v>85</v>
      </c>
      <c r="AW274" s="14" t="s">
        <v>34</v>
      </c>
      <c r="AX274" s="14" t="s">
        <v>77</v>
      </c>
      <c r="AY274" s="284" t="s">
        <v>149</v>
      </c>
    </row>
    <row r="275" s="14" customFormat="1">
      <c r="A275" s="14"/>
      <c r="B275" s="274"/>
      <c r="C275" s="275"/>
      <c r="D275" s="259" t="s">
        <v>162</v>
      </c>
      <c r="E275" s="276" t="s">
        <v>1</v>
      </c>
      <c r="F275" s="277" t="s">
        <v>799</v>
      </c>
      <c r="G275" s="275"/>
      <c r="H275" s="278">
        <v>1.44</v>
      </c>
      <c r="I275" s="279"/>
      <c r="J275" s="275"/>
      <c r="K275" s="275"/>
      <c r="L275" s="280"/>
      <c r="M275" s="281"/>
      <c r="N275" s="282"/>
      <c r="O275" s="282"/>
      <c r="P275" s="282"/>
      <c r="Q275" s="282"/>
      <c r="R275" s="282"/>
      <c r="S275" s="282"/>
      <c r="T275" s="283"/>
      <c r="U275" s="14"/>
      <c r="V275" s="14"/>
      <c r="W275" s="14"/>
      <c r="X275" s="14"/>
      <c r="Y275" s="14"/>
      <c r="Z275" s="14"/>
      <c r="AA275" s="14"/>
      <c r="AB275" s="14"/>
      <c r="AC275" s="14"/>
      <c r="AD275" s="14"/>
      <c r="AE275" s="14"/>
      <c r="AT275" s="284" t="s">
        <v>162</v>
      </c>
      <c r="AU275" s="284" t="s">
        <v>85</v>
      </c>
      <c r="AV275" s="14" t="s">
        <v>85</v>
      </c>
      <c r="AW275" s="14" t="s">
        <v>34</v>
      </c>
      <c r="AX275" s="14" t="s">
        <v>77</v>
      </c>
      <c r="AY275" s="284" t="s">
        <v>149</v>
      </c>
    </row>
    <row r="276" s="14" customFormat="1">
      <c r="A276" s="14"/>
      <c r="B276" s="274"/>
      <c r="C276" s="275"/>
      <c r="D276" s="259" t="s">
        <v>162</v>
      </c>
      <c r="E276" s="276" t="s">
        <v>1</v>
      </c>
      <c r="F276" s="277" t="s">
        <v>800</v>
      </c>
      <c r="G276" s="275"/>
      <c r="H276" s="278">
        <v>1.1200000000000001</v>
      </c>
      <c r="I276" s="279"/>
      <c r="J276" s="275"/>
      <c r="K276" s="275"/>
      <c r="L276" s="280"/>
      <c r="M276" s="281"/>
      <c r="N276" s="282"/>
      <c r="O276" s="282"/>
      <c r="P276" s="282"/>
      <c r="Q276" s="282"/>
      <c r="R276" s="282"/>
      <c r="S276" s="282"/>
      <c r="T276" s="283"/>
      <c r="U276" s="14"/>
      <c r="V276" s="14"/>
      <c r="W276" s="14"/>
      <c r="X276" s="14"/>
      <c r="Y276" s="14"/>
      <c r="Z276" s="14"/>
      <c r="AA276" s="14"/>
      <c r="AB276" s="14"/>
      <c r="AC276" s="14"/>
      <c r="AD276" s="14"/>
      <c r="AE276" s="14"/>
      <c r="AT276" s="284" t="s">
        <v>162</v>
      </c>
      <c r="AU276" s="284" t="s">
        <v>85</v>
      </c>
      <c r="AV276" s="14" t="s">
        <v>85</v>
      </c>
      <c r="AW276" s="14" t="s">
        <v>34</v>
      </c>
      <c r="AX276" s="14" t="s">
        <v>77</v>
      </c>
      <c r="AY276" s="284" t="s">
        <v>149</v>
      </c>
    </row>
    <row r="277" s="14" customFormat="1">
      <c r="A277" s="14"/>
      <c r="B277" s="274"/>
      <c r="C277" s="275"/>
      <c r="D277" s="259" t="s">
        <v>162</v>
      </c>
      <c r="E277" s="276" t="s">
        <v>1</v>
      </c>
      <c r="F277" s="277" t="s">
        <v>801</v>
      </c>
      <c r="G277" s="275"/>
      <c r="H277" s="278">
        <v>0.47999999999999998</v>
      </c>
      <c r="I277" s="279"/>
      <c r="J277" s="275"/>
      <c r="K277" s="275"/>
      <c r="L277" s="280"/>
      <c r="M277" s="281"/>
      <c r="N277" s="282"/>
      <c r="O277" s="282"/>
      <c r="P277" s="282"/>
      <c r="Q277" s="282"/>
      <c r="R277" s="282"/>
      <c r="S277" s="282"/>
      <c r="T277" s="283"/>
      <c r="U277" s="14"/>
      <c r="V277" s="14"/>
      <c r="W277" s="14"/>
      <c r="X277" s="14"/>
      <c r="Y277" s="14"/>
      <c r="Z277" s="14"/>
      <c r="AA277" s="14"/>
      <c r="AB277" s="14"/>
      <c r="AC277" s="14"/>
      <c r="AD277" s="14"/>
      <c r="AE277" s="14"/>
      <c r="AT277" s="284" t="s">
        <v>162</v>
      </c>
      <c r="AU277" s="284" t="s">
        <v>85</v>
      </c>
      <c r="AV277" s="14" t="s">
        <v>85</v>
      </c>
      <c r="AW277" s="14" t="s">
        <v>34</v>
      </c>
      <c r="AX277" s="14" t="s">
        <v>77</v>
      </c>
      <c r="AY277" s="284" t="s">
        <v>149</v>
      </c>
    </row>
    <row r="278" s="15" customFormat="1">
      <c r="A278" s="15"/>
      <c r="B278" s="285"/>
      <c r="C278" s="286"/>
      <c r="D278" s="259" t="s">
        <v>162</v>
      </c>
      <c r="E278" s="287" t="s">
        <v>1</v>
      </c>
      <c r="F278" s="288" t="s">
        <v>166</v>
      </c>
      <c r="G278" s="286"/>
      <c r="H278" s="289">
        <v>16.16</v>
      </c>
      <c r="I278" s="290"/>
      <c r="J278" s="286"/>
      <c r="K278" s="286"/>
      <c r="L278" s="291"/>
      <c r="M278" s="292"/>
      <c r="N278" s="293"/>
      <c r="O278" s="293"/>
      <c r="P278" s="293"/>
      <c r="Q278" s="293"/>
      <c r="R278" s="293"/>
      <c r="S278" s="293"/>
      <c r="T278" s="294"/>
      <c r="U278" s="15"/>
      <c r="V278" s="15"/>
      <c r="W278" s="15"/>
      <c r="X278" s="15"/>
      <c r="Y278" s="15"/>
      <c r="Z278" s="15"/>
      <c r="AA278" s="15"/>
      <c r="AB278" s="15"/>
      <c r="AC278" s="15"/>
      <c r="AD278" s="15"/>
      <c r="AE278" s="15"/>
      <c r="AT278" s="295" t="s">
        <v>162</v>
      </c>
      <c r="AU278" s="295" t="s">
        <v>85</v>
      </c>
      <c r="AV278" s="15" t="s">
        <v>156</v>
      </c>
      <c r="AW278" s="15" t="s">
        <v>34</v>
      </c>
      <c r="AX278" s="15" t="s">
        <v>21</v>
      </c>
      <c r="AY278" s="295" t="s">
        <v>149</v>
      </c>
    </row>
    <row r="279" s="2" customFormat="1" ht="16.5" customHeight="1">
      <c r="A279" s="39"/>
      <c r="B279" s="40"/>
      <c r="C279" s="246" t="s">
        <v>347</v>
      </c>
      <c r="D279" s="246" t="s">
        <v>151</v>
      </c>
      <c r="E279" s="247" t="s">
        <v>380</v>
      </c>
      <c r="F279" s="248" t="s">
        <v>381</v>
      </c>
      <c r="G279" s="249" t="s">
        <v>154</v>
      </c>
      <c r="H279" s="250">
        <v>16.16</v>
      </c>
      <c r="I279" s="251"/>
      <c r="J279" s="252">
        <f>ROUND(I279*H279,2)</f>
        <v>0</v>
      </c>
      <c r="K279" s="248" t="s">
        <v>155</v>
      </c>
      <c r="L279" s="45"/>
      <c r="M279" s="253" t="s">
        <v>1</v>
      </c>
      <c r="N279" s="254" t="s">
        <v>42</v>
      </c>
      <c r="O279" s="92"/>
      <c r="P279" s="255">
        <f>O279*H279</f>
        <v>0</v>
      </c>
      <c r="Q279" s="255">
        <v>3.6000000000000001E-05</v>
      </c>
      <c r="R279" s="255">
        <f>Q279*H279</f>
        <v>0.00058176000000000007</v>
      </c>
      <c r="S279" s="255">
        <v>0</v>
      </c>
      <c r="T279" s="256">
        <f>S279*H279</f>
        <v>0</v>
      </c>
      <c r="U279" s="39"/>
      <c r="V279" s="39"/>
      <c r="W279" s="39"/>
      <c r="X279" s="39"/>
      <c r="Y279" s="39"/>
      <c r="Z279" s="39"/>
      <c r="AA279" s="39"/>
      <c r="AB279" s="39"/>
      <c r="AC279" s="39"/>
      <c r="AD279" s="39"/>
      <c r="AE279" s="39"/>
      <c r="AR279" s="257" t="s">
        <v>156</v>
      </c>
      <c r="AT279" s="257" t="s">
        <v>151</v>
      </c>
      <c r="AU279" s="257" t="s">
        <v>85</v>
      </c>
      <c r="AY279" s="18" t="s">
        <v>149</v>
      </c>
      <c r="BE279" s="258">
        <f>IF(N279="základní",J279,0)</f>
        <v>0</v>
      </c>
      <c r="BF279" s="258">
        <f>IF(N279="snížená",J279,0)</f>
        <v>0</v>
      </c>
      <c r="BG279" s="258">
        <f>IF(N279="zákl. přenesená",J279,0)</f>
        <v>0</v>
      </c>
      <c r="BH279" s="258">
        <f>IF(N279="sníž. přenesená",J279,0)</f>
        <v>0</v>
      </c>
      <c r="BI279" s="258">
        <f>IF(N279="nulová",J279,0)</f>
        <v>0</v>
      </c>
      <c r="BJ279" s="18" t="s">
        <v>21</v>
      </c>
      <c r="BK279" s="258">
        <f>ROUND(I279*H279,2)</f>
        <v>0</v>
      </c>
      <c r="BL279" s="18" t="s">
        <v>156</v>
      </c>
      <c r="BM279" s="257" t="s">
        <v>802</v>
      </c>
    </row>
    <row r="280" s="2" customFormat="1">
      <c r="A280" s="39"/>
      <c r="B280" s="40"/>
      <c r="C280" s="41"/>
      <c r="D280" s="259" t="s">
        <v>158</v>
      </c>
      <c r="E280" s="41"/>
      <c r="F280" s="260" t="s">
        <v>383</v>
      </c>
      <c r="G280" s="41"/>
      <c r="H280" s="41"/>
      <c r="I280" s="157"/>
      <c r="J280" s="41"/>
      <c r="K280" s="41"/>
      <c r="L280" s="45"/>
      <c r="M280" s="261"/>
      <c r="N280" s="262"/>
      <c r="O280" s="92"/>
      <c r="P280" s="92"/>
      <c r="Q280" s="92"/>
      <c r="R280" s="92"/>
      <c r="S280" s="92"/>
      <c r="T280" s="93"/>
      <c r="U280" s="39"/>
      <c r="V280" s="39"/>
      <c r="W280" s="39"/>
      <c r="X280" s="39"/>
      <c r="Y280" s="39"/>
      <c r="Z280" s="39"/>
      <c r="AA280" s="39"/>
      <c r="AB280" s="39"/>
      <c r="AC280" s="39"/>
      <c r="AD280" s="39"/>
      <c r="AE280" s="39"/>
      <c r="AT280" s="18" t="s">
        <v>158</v>
      </c>
      <c r="AU280" s="18" t="s">
        <v>85</v>
      </c>
    </row>
    <row r="281" s="2" customFormat="1">
      <c r="A281" s="39"/>
      <c r="B281" s="40"/>
      <c r="C281" s="41"/>
      <c r="D281" s="259" t="s">
        <v>160</v>
      </c>
      <c r="E281" s="41"/>
      <c r="F281" s="263" t="s">
        <v>338</v>
      </c>
      <c r="G281" s="41"/>
      <c r="H281" s="41"/>
      <c r="I281" s="157"/>
      <c r="J281" s="41"/>
      <c r="K281" s="41"/>
      <c r="L281" s="45"/>
      <c r="M281" s="261"/>
      <c r="N281" s="262"/>
      <c r="O281" s="92"/>
      <c r="P281" s="92"/>
      <c r="Q281" s="92"/>
      <c r="R281" s="92"/>
      <c r="S281" s="92"/>
      <c r="T281" s="93"/>
      <c r="U281" s="39"/>
      <c r="V281" s="39"/>
      <c r="W281" s="39"/>
      <c r="X281" s="39"/>
      <c r="Y281" s="39"/>
      <c r="Z281" s="39"/>
      <c r="AA281" s="39"/>
      <c r="AB281" s="39"/>
      <c r="AC281" s="39"/>
      <c r="AD281" s="39"/>
      <c r="AE281" s="39"/>
      <c r="AT281" s="18" t="s">
        <v>160</v>
      </c>
      <c r="AU281" s="18" t="s">
        <v>85</v>
      </c>
    </row>
    <row r="282" s="12" customFormat="1" ht="22.8" customHeight="1">
      <c r="A282" s="12"/>
      <c r="B282" s="230"/>
      <c r="C282" s="231"/>
      <c r="D282" s="232" t="s">
        <v>76</v>
      </c>
      <c r="E282" s="244" t="s">
        <v>91</v>
      </c>
      <c r="F282" s="244" t="s">
        <v>384</v>
      </c>
      <c r="G282" s="231"/>
      <c r="H282" s="231"/>
      <c r="I282" s="234"/>
      <c r="J282" s="245">
        <f>BK282</f>
        <v>0</v>
      </c>
      <c r="K282" s="231"/>
      <c r="L282" s="236"/>
      <c r="M282" s="237"/>
      <c r="N282" s="238"/>
      <c r="O282" s="238"/>
      <c r="P282" s="239">
        <f>SUM(P283:P320)</f>
        <v>0</v>
      </c>
      <c r="Q282" s="238"/>
      <c r="R282" s="239">
        <f>SUM(R283:R320)</f>
        <v>74.584275378000001</v>
      </c>
      <c r="S282" s="238"/>
      <c r="T282" s="240">
        <f>SUM(T283:T320)</f>
        <v>0</v>
      </c>
      <c r="U282" s="12"/>
      <c r="V282" s="12"/>
      <c r="W282" s="12"/>
      <c r="X282" s="12"/>
      <c r="Y282" s="12"/>
      <c r="Z282" s="12"/>
      <c r="AA282" s="12"/>
      <c r="AB282" s="12"/>
      <c r="AC282" s="12"/>
      <c r="AD282" s="12"/>
      <c r="AE282" s="12"/>
      <c r="AR282" s="241" t="s">
        <v>21</v>
      </c>
      <c r="AT282" s="242" t="s">
        <v>76</v>
      </c>
      <c r="AU282" s="242" t="s">
        <v>21</v>
      </c>
      <c r="AY282" s="241" t="s">
        <v>149</v>
      </c>
      <c r="BK282" s="243">
        <f>SUM(BK283:BK320)</f>
        <v>0</v>
      </c>
    </row>
    <row r="283" s="2" customFormat="1" ht="16.5" customHeight="1">
      <c r="A283" s="39"/>
      <c r="B283" s="40"/>
      <c r="C283" s="246" t="s">
        <v>354</v>
      </c>
      <c r="D283" s="246" t="s">
        <v>151</v>
      </c>
      <c r="E283" s="247" t="s">
        <v>803</v>
      </c>
      <c r="F283" s="248" t="s">
        <v>804</v>
      </c>
      <c r="G283" s="249" t="s">
        <v>169</v>
      </c>
      <c r="H283" s="250">
        <v>1.1200000000000001</v>
      </c>
      <c r="I283" s="251"/>
      <c r="J283" s="252">
        <f>ROUND(I283*H283,2)</f>
        <v>0</v>
      </c>
      <c r="K283" s="248" t="s">
        <v>155</v>
      </c>
      <c r="L283" s="45"/>
      <c r="M283" s="253" t="s">
        <v>1</v>
      </c>
      <c r="N283" s="254" t="s">
        <v>42</v>
      </c>
      <c r="O283" s="92"/>
      <c r="P283" s="255">
        <f>O283*H283</f>
        <v>0</v>
      </c>
      <c r="Q283" s="255">
        <v>0</v>
      </c>
      <c r="R283" s="255">
        <f>Q283*H283</f>
        <v>0</v>
      </c>
      <c r="S283" s="255">
        <v>0</v>
      </c>
      <c r="T283" s="256">
        <f>S283*H283</f>
        <v>0</v>
      </c>
      <c r="U283" s="39"/>
      <c r="V283" s="39"/>
      <c r="W283" s="39"/>
      <c r="X283" s="39"/>
      <c r="Y283" s="39"/>
      <c r="Z283" s="39"/>
      <c r="AA283" s="39"/>
      <c r="AB283" s="39"/>
      <c r="AC283" s="39"/>
      <c r="AD283" s="39"/>
      <c r="AE283" s="39"/>
      <c r="AR283" s="257" t="s">
        <v>156</v>
      </c>
      <c r="AT283" s="257" t="s">
        <v>151</v>
      </c>
      <c r="AU283" s="257" t="s">
        <v>85</v>
      </c>
      <c r="AY283" s="18" t="s">
        <v>149</v>
      </c>
      <c r="BE283" s="258">
        <f>IF(N283="základní",J283,0)</f>
        <v>0</v>
      </c>
      <c r="BF283" s="258">
        <f>IF(N283="snížená",J283,0)</f>
        <v>0</v>
      </c>
      <c r="BG283" s="258">
        <f>IF(N283="zákl. přenesená",J283,0)</f>
        <v>0</v>
      </c>
      <c r="BH283" s="258">
        <f>IF(N283="sníž. přenesená",J283,0)</f>
        <v>0</v>
      </c>
      <c r="BI283" s="258">
        <f>IF(N283="nulová",J283,0)</f>
        <v>0</v>
      </c>
      <c r="BJ283" s="18" t="s">
        <v>21</v>
      </c>
      <c r="BK283" s="258">
        <f>ROUND(I283*H283,2)</f>
        <v>0</v>
      </c>
      <c r="BL283" s="18" t="s">
        <v>156</v>
      </c>
      <c r="BM283" s="257" t="s">
        <v>805</v>
      </c>
    </row>
    <row r="284" s="2" customFormat="1">
      <c r="A284" s="39"/>
      <c r="B284" s="40"/>
      <c r="C284" s="41"/>
      <c r="D284" s="259" t="s">
        <v>158</v>
      </c>
      <c r="E284" s="41"/>
      <c r="F284" s="260" t="s">
        <v>806</v>
      </c>
      <c r="G284" s="41"/>
      <c r="H284" s="41"/>
      <c r="I284" s="157"/>
      <c r="J284" s="41"/>
      <c r="K284" s="41"/>
      <c r="L284" s="45"/>
      <c r="M284" s="261"/>
      <c r="N284" s="262"/>
      <c r="O284" s="92"/>
      <c r="P284" s="92"/>
      <c r="Q284" s="92"/>
      <c r="R284" s="92"/>
      <c r="S284" s="92"/>
      <c r="T284" s="93"/>
      <c r="U284" s="39"/>
      <c r="V284" s="39"/>
      <c r="W284" s="39"/>
      <c r="X284" s="39"/>
      <c r="Y284" s="39"/>
      <c r="Z284" s="39"/>
      <c r="AA284" s="39"/>
      <c r="AB284" s="39"/>
      <c r="AC284" s="39"/>
      <c r="AD284" s="39"/>
      <c r="AE284" s="39"/>
      <c r="AT284" s="18" t="s">
        <v>158</v>
      </c>
      <c r="AU284" s="18" t="s">
        <v>85</v>
      </c>
    </row>
    <row r="285" s="2" customFormat="1">
      <c r="A285" s="39"/>
      <c r="B285" s="40"/>
      <c r="C285" s="41"/>
      <c r="D285" s="259" t="s">
        <v>160</v>
      </c>
      <c r="E285" s="41"/>
      <c r="F285" s="263" t="s">
        <v>807</v>
      </c>
      <c r="G285" s="41"/>
      <c r="H285" s="41"/>
      <c r="I285" s="157"/>
      <c r="J285" s="41"/>
      <c r="K285" s="41"/>
      <c r="L285" s="45"/>
      <c r="M285" s="261"/>
      <c r="N285" s="262"/>
      <c r="O285" s="92"/>
      <c r="P285" s="92"/>
      <c r="Q285" s="92"/>
      <c r="R285" s="92"/>
      <c r="S285" s="92"/>
      <c r="T285" s="93"/>
      <c r="U285" s="39"/>
      <c r="V285" s="39"/>
      <c r="W285" s="39"/>
      <c r="X285" s="39"/>
      <c r="Y285" s="39"/>
      <c r="Z285" s="39"/>
      <c r="AA285" s="39"/>
      <c r="AB285" s="39"/>
      <c r="AC285" s="39"/>
      <c r="AD285" s="39"/>
      <c r="AE285" s="39"/>
      <c r="AT285" s="18" t="s">
        <v>160</v>
      </c>
      <c r="AU285" s="18" t="s">
        <v>85</v>
      </c>
    </row>
    <row r="286" s="14" customFormat="1">
      <c r="A286" s="14"/>
      <c r="B286" s="274"/>
      <c r="C286" s="275"/>
      <c r="D286" s="259" t="s">
        <v>162</v>
      </c>
      <c r="E286" s="276" t="s">
        <v>1</v>
      </c>
      <c r="F286" s="277" t="s">
        <v>808</v>
      </c>
      <c r="G286" s="275"/>
      <c r="H286" s="278">
        <v>0.45600000000000002</v>
      </c>
      <c r="I286" s="279"/>
      <c r="J286" s="275"/>
      <c r="K286" s="275"/>
      <c r="L286" s="280"/>
      <c r="M286" s="281"/>
      <c r="N286" s="282"/>
      <c r="O286" s="282"/>
      <c r="P286" s="282"/>
      <c r="Q286" s="282"/>
      <c r="R286" s="282"/>
      <c r="S286" s="282"/>
      <c r="T286" s="283"/>
      <c r="U286" s="14"/>
      <c r="V286" s="14"/>
      <c r="W286" s="14"/>
      <c r="X286" s="14"/>
      <c r="Y286" s="14"/>
      <c r="Z286" s="14"/>
      <c r="AA286" s="14"/>
      <c r="AB286" s="14"/>
      <c r="AC286" s="14"/>
      <c r="AD286" s="14"/>
      <c r="AE286" s="14"/>
      <c r="AT286" s="284" t="s">
        <v>162</v>
      </c>
      <c r="AU286" s="284" t="s">
        <v>85</v>
      </c>
      <c r="AV286" s="14" t="s">
        <v>85</v>
      </c>
      <c r="AW286" s="14" t="s">
        <v>34</v>
      </c>
      <c r="AX286" s="14" t="s">
        <v>77</v>
      </c>
      <c r="AY286" s="284" t="s">
        <v>149</v>
      </c>
    </row>
    <row r="287" s="14" customFormat="1">
      <c r="A287" s="14"/>
      <c r="B287" s="274"/>
      <c r="C287" s="275"/>
      <c r="D287" s="259" t="s">
        <v>162</v>
      </c>
      <c r="E287" s="276" t="s">
        <v>1</v>
      </c>
      <c r="F287" s="277" t="s">
        <v>809</v>
      </c>
      <c r="G287" s="275"/>
      <c r="H287" s="278">
        <v>0.66400000000000003</v>
      </c>
      <c r="I287" s="279"/>
      <c r="J287" s="275"/>
      <c r="K287" s="275"/>
      <c r="L287" s="280"/>
      <c r="M287" s="281"/>
      <c r="N287" s="282"/>
      <c r="O287" s="282"/>
      <c r="P287" s="282"/>
      <c r="Q287" s="282"/>
      <c r="R287" s="282"/>
      <c r="S287" s="282"/>
      <c r="T287" s="283"/>
      <c r="U287" s="14"/>
      <c r="V287" s="14"/>
      <c r="W287" s="14"/>
      <c r="X287" s="14"/>
      <c r="Y287" s="14"/>
      <c r="Z287" s="14"/>
      <c r="AA287" s="14"/>
      <c r="AB287" s="14"/>
      <c r="AC287" s="14"/>
      <c r="AD287" s="14"/>
      <c r="AE287" s="14"/>
      <c r="AT287" s="284" t="s">
        <v>162</v>
      </c>
      <c r="AU287" s="284" t="s">
        <v>85</v>
      </c>
      <c r="AV287" s="14" t="s">
        <v>85</v>
      </c>
      <c r="AW287" s="14" t="s">
        <v>34</v>
      </c>
      <c r="AX287" s="14" t="s">
        <v>77</v>
      </c>
      <c r="AY287" s="284" t="s">
        <v>149</v>
      </c>
    </row>
    <row r="288" s="15" customFormat="1">
      <c r="A288" s="15"/>
      <c r="B288" s="285"/>
      <c r="C288" s="286"/>
      <c r="D288" s="259" t="s">
        <v>162</v>
      </c>
      <c r="E288" s="287" t="s">
        <v>1</v>
      </c>
      <c r="F288" s="288" t="s">
        <v>166</v>
      </c>
      <c r="G288" s="286"/>
      <c r="H288" s="289">
        <v>1.1200000000000001</v>
      </c>
      <c r="I288" s="290"/>
      <c r="J288" s="286"/>
      <c r="K288" s="286"/>
      <c r="L288" s="291"/>
      <c r="M288" s="292"/>
      <c r="N288" s="293"/>
      <c r="O288" s="293"/>
      <c r="P288" s="293"/>
      <c r="Q288" s="293"/>
      <c r="R288" s="293"/>
      <c r="S288" s="293"/>
      <c r="T288" s="294"/>
      <c r="U288" s="15"/>
      <c r="V288" s="15"/>
      <c r="W288" s="15"/>
      <c r="X288" s="15"/>
      <c r="Y288" s="15"/>
      <c r="Z288" s="15"/>
      <c r="AA288" s="15"/>
      <c r="AB288" s="15"/>
      <c r="AC288" s="15"/>
      <c r="AD288" s="15"/>
      <c r="AE288" s="15"/>
      <c r="AT288" s="295" t="s">
        <v>162</v>
      </c>
      <c r="AU288" s="295" t="s">
        <v>85</v>
      </c>
      <c r="AV288" s="15" t="s">
        <v>156</v>
      </c>
      <c r="AW288" s="15" t="s">
        <v>34</v>
      </c>
      <c r="AX288" s="15" t="s">
        <v>21</v>
      </c>
      <c r="AY288" s="295" t="s">
        <v>149</v>
      </c>
    </row>
    <row r="289" s="2" customFormat="1" ht="16.5" customHeight="1">
      <c r="A289" s="39"/>
      <c r="B289" s="40"/>
      <c r="C289" s="246" t="s">
        <v>360</v>
      </c>
      <c r="D289" s="246" t="s">
        <v>151</v>
      </c>
      <c r="E289" s="247" t="s">
        <v>810</v>
      </c>
      <c r="F289" s="248" t="s">
        <v>811</v>
      </c>
      <c r="G289" s="249" t="s">
        <v>154</v>
      </c>
      <c r="H289" s="250">
        <v>5.8979999999999997</v>
      </c>
      <c r="I289" s="251"/>
      <c r="J289" s="252">
        <f>ROUND(I289*H289,2)</f>
        <v>0</v>
      </c>
      <c r="K289" s="248" t="s">
        <v>155</v>
      </c>
      <c r="L289" s="45"/>
      <c r="M289" s="253" t="s">
        <v>1</v>
      </c>
      <c r="N289" s="254" t="s">
        <v>42</v>
      </c>
      <c r="O289" s="92"/>
      <c r="P289" s="255">
        <f>O289*H289</f>
        <v>0</v>
      </c>
      <c r="Q289" s="255">
        <v>0.041744200000000002</v>
      </c>
      <c r="R289" s="255">
        <f>Q289*H289</f>
        <v>0.24620729159999999</v>
      </c>
      <c r="S289" s="255">
        <v>0</v>
      </c>
      <c r="T289" s="256">
        <f>S289*H289</f>
        <v>0</v>
      </c>
      <c r="U289" s="39"/>
      <c r="V289" s="39"/>
      <c r="W289" s="39"/>
      <c r="X289" s="39"/>
      <c r="Y289" s="39"/>
      <c r="Z289" s="39"/>
      <c r="AA289" s="39"/>
      <c r="AB289" s="39"/>
      <c r="AC289" s="39"/>
      <c r="AD289" s="39"/>
      <c r="AE289" s="39"/>
      <c r="AR289" s="257" t="s">
        <v>156</v>
      </c>
      <c r="AT289" s="257" t="s">
        <v>151</v>
      </c>
      <c r="AU289" s="257" t="s">
        <v>85</v>
      </c>
      <c r="AY289" s="18" t="s">
        <v>149</v>
      </c>
      <c r="BE289" s="258">
        <f>IF(N289="základní",J289,0)</f>
        <v>0</v>
      </c>
      <c r="BF289" s="258">
        <f>IF(N289="snížená",J289,0)</f>
        <v>0</v>
      </c>
      <c r="BG289" s="258">
        <f>IF(N289="zákl. přenesená",J289,0)</f>
        <v>0</v>
      </c>
      <c r="BH289" s="258">
        <f>IF(N289="sníž. přenesená",J289,0)</f>
        <v>0</v>
      </c>
      <c r="BI289" s="258">
        <f>IF(N289="nulová",J289,0)</f>
        <v>0</v>
      </c>
      <c r="BJ289" s="18" t="s">
        <v>21</v>
      </c>
      <c r="BK289" s="258">
        <f>ROUND(I289*H289,2)</f>
        <v>0</v>
      </c>
      <c r="BL289" s="18" t="s">
        <v>156</v>
      </c>
      <c r="BM289" s="257" t="s">
        <v>812</v>
      </c>
    </row>
    <row r="290" s="2" customFormat="1">
      <c r="A290" s="39"/>
      <c r="B290" s="40"/>
      <c r="C290" s="41"/>
      <c r="D290" s="259" t="s">
        <v>158</v>
      </c>
      <c r="E290" s="41"/>
      <c r="F290" s="260" t="s">
        <v>813</v>
      </c>
      <c r="G290" s="41"/>
      <c r="H290" s="41"/>
      <c r="I290" s="157"/>
      <c r="J290" s="41"/>
      <c r="K290" s="41"/>
      <c r="L290" s="45"/>
      <c r="M290" s="261"/>
      <c r="N290" s="262"/>
      <c r="O290" s="92"/>
      <c r="P290" s="92"/>
      <c r="Q290" s="92"/>
      <c r="R290" s="92"/>
      <c r="S290" s="92"/>
      <c r="T290" s="93"/>
      <c r="U290" s="39"/>
      <c r="V290" s="39"/>
      <c r="W290" s="39"/>
      <c r="X290" s="39"/>
      <c r="Y290" s="39"/>
      <c r="Z290" s="39"/>
      <c r="AA290" s="39"/>
      <c r="AB290" s="39"/>
      <c r="AC290" s="39"/>
      <c r="AD290" s="39"/>
      <c r="AE290" s="39"/>
      <c r="AT290" s="18" t="s">
        <v>158</v>
      </c>
      <c r="AU290" s="18" t="s">
        <v>85</v>
      </c>
    </row>
    <row r="291" s="2" customFormat="1">
      <c r="A291" s="39"/>
      <c r="B291" s="40"/>
      <c r="C291" s="41"/>
      <c r="D291" s="259" t="s">
        <v>160</v>
      </c>
      <c r="E291" s="41"/>
      <c r="F291" s="263" t="s">
        <v>814</v>
      </c>
      <c r="G291" s="41"/>
      <c r="H291" s="41"/>
      <c r="I291" s="157"/>
      <c r="J291" s="41"/>
      <c r="K291" s="41"/>
      <c r="L291" s="45"/>
      <c r="M291" s="261"/>
      <c r="N291" s="262"/>
      <c r="O291" s="92"/>
      <c r="P291" s="92"/>
      <c r="Q291" s="92"/>
      <c r="R291" s="92"/>
      <c r="S291" s="92"/>
      <c r="T291" s="93"/>
      <c r="U291" s="39"/>
      <c r="V291" s="39"/>
      <c r="W291" s="39"/>
      <c r="X291" s="39"/>
      <c r="Y291" s="39"/>
      <c r="Z291" s="39"/>
      <c r="AA291" s="39"/>
      <c r="AB291" s="39"/>
      <c r="AC291" s="39"/>
      <c r="AD291" s="39"/>
      <c r="AE291" s="39"/>
      <c r="AT291" s="18" t="s">
        <v>160</v>
      </c>
      <c r="AU291" s="18" t="s">
        <v>85</v>
      </c>
    </row>
    <row r="292" s="13" customFormat="1">
      <c r="A292" s="13"/>
      <c r="B292" s="264"/>
      <c r="C292" s="265"/>
      <c r="D292" s="259" t="s">
        <v>162</v>
      </c>
      <c r="E292" s="266" t="s">
        <v>1</v>
      </c>
      <c r="F292" s="267" t="s">
        <v>815</v>
      </c>
      <c r="G292" s="265"/>
      <c r="H292" s="266" t="s">
        <v>1</v>
      </c>
      <c r="I292" s="268"/>
      <c r="J292" s="265"/>
      <c r="K292" s="265"/>
      <c r="L292" s="269"/>
      <c r="M292" s="270"/>
      <c r="N292" s="271"/>
      <c r="O292" s="271"/>
      <c r="P292" s="271"/>
      <c r="Q292" s="271"/>
      <c r="R292" s="271"/>
      <c r="S292" s="271"/>
      <c r="T292" s="272"/>
      <c r="U292" s="13"/>
      <c r="V292" s="13"/>
      <c r="W292" s="13"/>
      <c r="X292" s="13"/>
      <c r="Y292" s="13"/>
      <c r="Z292" s="13"/>
      <c r="AA292" s="13"/>
      <c r="AB292" s="13"/>
      <c r="AC292" s="13"/>
      <c r="AD292" s="13"/>
      <c r="AE292" s="13"/>
      <c r="AT292" s="273" t="s">
        <v>162</v>
      </c>
      <c r="AU292" s="273" t="s">
        <v>85</v>
      </c>
      <c r="AV292" s="13" t="s">
        <v>21</v>
      </c>
      <c r="AW292" s="13" t="s">
        <v>34</v>
      </c>
      <c r="AX292" s="13" t="s">
        <v>77</v>
      </c>
      <c r="AY292" s="273" t="s">
        <v>149</v>
      </c>
    </row>
    <row r="293" s="14" customFormat="1">
      <c r="A293" s="14"/>
      <c r="B293" s="274"/>
      <c r="C293" s="275"/>
      <c r="D293" s="259" t="s">
        <v>162</v>
      </c>
      <c r="E293" s="276" t="s">
        <v>1</v>
      </c>
      <c r="F293" s="277" t="s">
        <v>816</v>
      </c>
      <c r="G293" s="275"/>
      <c r="H293" s="278">
        <v>2.0960000000000001</v>
      </c>
      <c r="I293" s="279"/>
      <c r="J293" s="275"/>
      <c r="K293" s="275"/>
      <c r="L293" s="280"/>
      <c r="M293" s="281"/>
      <c r="N293" s="282"/>
      <c r="O293" s="282"/>
      <c r="P293" s="282"/>
      <c r="Q293" s="282"/>
      <c r="R293" s="282"/>
      <c r="S293" s="282"/>
      <c r="T293" s="283"/>
      <c r="U293" s="14"/>
      <c r="V293" s="14"/>
      <c r="W293" s="14"/>
      <c r="X293" s="14"/>
      <c r="Y293" s="14"/>
      <c r="Z293" s="14"/>
      <c r="AA293" s="14"/>
      <c r="AB293" s="14"/>
      <c r="AC293" s="14"/>
      <c r="AD293" s="14"/>
      <c r="AE293" s="14"/>
      <c r="AT293" s="284" t="s">
        <v>162</v>
      </c>
      <c r="AU293" s="284" t="s">
        <v>85</v>
      </c>
      <c r="AV293" s="14" t="s">
        <v>85</v>
      </c>
      <c r="AW293" s="14" t="s">
        <v>34</v>
      </c>
      <c r="AX293" s="14" t="s">
        <v>77</v>
      </c>
      <c r="AY293" s="284" t="s">
        <v>149</v>
      </c>
    </row>
    <row r="294" s="13" customFormat="1">
      <c r="A294" s="13"/>
      <c r="B294" s="264"/>
      <c r="C294" s="265"/>
      <c r="D294" s="259" t="s">
        <v>162</v>
      </c>
      <c r="E294" s="266" t="s">
        <v>1</v>
      </c>
      <c r="F294" s="267" t="s">
        <v>817</v>
      </c>
      <c r="G294" s="265"/>
      <c r="H294" s="266" t="s">
        <v>1</v>
      </c>
      <c r="I294" s="268"/>
      <c r="J294" s="265"/>
      <c r="K294" s="265"/>
      <c r="L294" s="269"/>
      <c r="M294" s="270"/>
      <c r="N294" s="271"/>
      <c r="O294" s="271"/>
      <c r="P294" s="271"/>
      <c r="Q294" s="271"/>
      <c r="R294" s="271"/>
      <c r="S294" s="271"/>
      <c r="T294" s="272"/>
      <c r="U294" s="13"/>
      <c r="V294" s="13"/>
      <c r="W294" s="13"/>
      <c r="X294" s="13"/>
      <c r="Y294" s="13"/>
      <c r="Z294" s="13"/>
      <c r="AA294" s="13"/>
      <c r="AB294" s="13"/>
      <c r="AC294" s="13"/>
      <c r="AD294" s="13"/>
      <c r="AE294" s="13"/>
      <c r="AT294" s="273" t="s">
        <v>162</v>
      </c>
      <c r="AU294" s="273" t="s">
        <v>85</v>
      </c>
      <c r="AV294" s="13" t="s">
        <v>21</v>
      </c>
      <c r="AW294" s="13" t="s">
        <v>34</v>
      </c>
      <c r="AX294" s="13" t="s">
        <v>77</v>
      </c>
      <c r="AY294" s="273" t="s">
        <v>149</v>
      </c>
    </row>
    <row r="295" s="14" customFormat="1">
      <c r="A295" s="14"/>
      <c r="B295" s="274"/>
      <c r="C295" s="275"/>
      <c r="D295" s="259" t="s">
        <v>162</v>
      </c>
      <c r="E295" s="276" t="s">
        <v>1</v>
      </c>
      <c r="F295" s="277" t="s">
        <v>818</v>
      </c>
      <c r="G295" s="275"/>
      <c r="H295" s="278">
        <v>3.306</v>
      </c>
      <c r="I295" s="279"/>
      <c r="J295" s="275"/>
      <c r="K295" s="275"/>
      <c r="L295" s="280"/>
      <c r="M295" s="281"/>
      <c r="N295" s="282"/>
      <c r="O295" s="282"/>
      <c r="P295" s="282"/>
      <c r="Q295" s="282"/>
      <c r="R295" s="282"/>
      <c r="S295" s="282"/>
      <c r="T295" s="283"/>
      <c r="U295" s="14"/>
      <c r="V295" s="14"/>
      <c r="W295" s="14"/>
      <c r="X295" s="14"/>
      <c r="Y295" s="14"/>
      <c r="Z295" s="14"/>
      <c r="AA295" s="14"/>
      <c r="AB295" s="14"/>
      <c r="AC295" s="14"/>
      <c r="AD295" s="14"/>
      <c r="AE295" s="14"/>
      <c r="AT295" s="284" t="s">
        <v>162</v>
      </c>
      <c r="AU295" s="284" t="s">
        <v>85</v>
      </c>
      <c r="AV295" s="14" t="s">
        <v>85</v>
      </c>
      <c r="AW295" s="14" t="s">
        <v>34</v>
      </c>
      <c r="AX295" s="14" t="s">
        <v>77</v>
      </c>
      <c r="AY295" s="284" t="s">
        <v>149</v>
      </c>
    </row>
    <row r="296" s="14" customFormat="1">
      <c r="A296" s="14"/>
      <c r="B296" s="274"/>
      <c r="C296" s="275"/>
      <c r="D296" s="259" t="s">
        <v>162</v>
      </c>
      <c r="E296" s="276" t="s">
        <v>1</v>
      </c>
      <c r="F296" s="277" t="s">
        <v>819</v>
      </c>
      <c r="G296" s="275"/>
      <c r="H296" s="278">
        <v>0.496</v>
      </c>
      <c r="I296" s="279"/>
      <c r="J296" s="275"/>
      <c r="K296" s="275"/>
      <c r="L296" s="280"/>
      <c r="M296" s="281"/>
      <c r="N296" s="282"/>
      <c r="O296" s="282"/>
      <c r="P296" s="282"/>
      <c r="Q296" s="282"/>
      <c r="R296" s="282"/>
      <c r="S296" s="282"/>
      <c r="T296" s="283"/>
      <c r="U296" s="14"/>
      <c r="V296" s="14"/>
      <c r="W296" s="14"/>
      <c r="X296" s="14"/>
      <c r="Y296" s="14"/>
      <c r="Z296" s="14"/>
      <c r="AA296" s="14"/>
      <c r="AB296" s="14"/>
      <c r="AC296" s="14"/>
      <c r="AD296" s="14"/>
      <c r="AE296" s="14"/>
      <c r="AT296" s="284" t="s">
        <v>162</v>
      </c>
      <c r="AU296" s="284" t="s">
        <v>85</v>
      </c>
      <c r="AV296" s="14" t="s">
        <v>85</v>
      </c>
      <c r="AW296" s="14" t="s">
        <v>34</v>
      </c>
      <c r="AX296" s="14" t="s">
        <v>77</v>
      </c>
      <c r="AY296" s="284" t="s">
        <v>149</v>
      </c>
    </row>
    <row r="297" s="15" customFormat="1">
      <c r="A297" s="15"/>
      <c r="B297" s="285"/>
      <c r="C297" s="286"/>
      <c r="D297" s="259" t="s">
        <v>162</v>
      </c>
      <c r="E297" s="287" t="s">
        <v>1</v>
      </c>
      <c r="F297" s="288" t="s">
        <v>166</v>
      </c>
      <c r="G297" s="286"/>
      <c r="H297" s="289">
        <v>5.8979999999999997</v>
      </c>
      <c r="I297" s="290"/>
      <c r="J297" s="286"/>
      <c r="K297" s="286"/>
      <c r="L297" s="291"/>
      <c r="M297" s="292"/>
      <c r="N297" s="293"/>
      <c r="O297" s="293"/>
      <c r="P297" s="293"/>
      <c r="Q297" s="293"/>
      <c r="R297" s="293"/>
      <c r="S297" s="293"/>
      <c r="T297" s="294"/>
      <c r="U297" s="15"/>
      <c r="V297" s="15"/>
      <c r="W297" s="15"/>
      <c r="X297" s="15"/>
      <c r="Y297" s="15"/>
      <c r="Z297" s="15"/>
      <c r="AA297" s="15"/>
      <c r="AB297" s="15"/>
      <c r="AC297" s="15"/>
      <c r="AD297" s="15"/>
      <c r="AE297" s="15"/>
      <c r="AT297" s="295" t="s">
        <v>162</v>
      </c>
      <c r="AU297" s="295" t="s">
        <v>85</v>
      </c>
      <c r="AV297" s="15" t="s">
        <v>156</v>
      </c>
      <c r="AW297" s="15" t="s">
        <v>34</v>
      </c>
      <c r="AX297" s="15" t="s">
        <v>21</v>
      </c>
      <c r="AY297" s="295" t="s">
        <v>149</v>
      </c>
    </row>
    <row r="298" s="2" customFormat="1" ht="16.5" customHeight="1">
      <c r="A298" s="39"/>
      <c r="B298" s="40"/>
      <c r="C298" s="246" t="s">
        <v>370</v>
      </c>
      <c r="D298" s="246" t="s">
        <v>151</v>
      </c>
      <c r="E298" s="247" t="s">
        <v>820</v>
      </c>
      <c r="F298" s="248" t="s">
        <v>821</v>
      </c>
      <c r="G298" s="249" t="s">
        <v>154</v>
      </c>
      <c r="H298" s="250">
        <v>5.8979999999999997</v>
      </c>
      <c r="I298" s="251"/>
      <c r="J298" s="252">
        <f>ROUND(I298*H298,2)</f>
        <v>0</v>
      </c>
      <c r="K298" s="248" t="s">
        <v>155</v>
      </c>
      <c r="L298" s="45"/>
      <c r="M298" s="253" t="s">
        <v>1</v>
      </c>
      <c r="N298" s="254" t="s">
        <v>42</v>
      </c>
      <c r="O298" s="92"/>
      <c r="P298" s="255">
        <f>O298*H298</f>
        <v>0</v>
      </c>
      <c r="Q298" s="255">
        <v>1.5E-05</v>
      </c>
      <c r="R298" s="255">
        <f>Q298*H298</f>
        <v>8.8469999999999998E-05</v>
      </c>
      <c r="S298" s="255">
        <v>0</v>
      </c>
      <c r="T298" s="256">
        <f>S298*H298</f>
        <v>0</v>
      </c>
      <c r="U298" s="39"/>
      <c r="V298" s="39"/>
      <c r="W298" s="39"/>
      <c r="X298" s="39"/>
      <c r="Y298" s="39"/>
      <c r="Z298" s="39"/>
      <c r="AA298" s="39"/>
      <c r="AB298" s="39"/>
      <c r="AC298" s="39"/>
      <c r="AD298" s="39"/>
      <c r="AE298" s="39"/>
      <c r="AR298" s="257" t="s">
        <v>156</v>
      </c>
      <c r="AT298" s="257" t="s">
        <v>151</v>
      </c>
      <c r="AU298" s="257" t="s">
        <v>85</v>
      </c>
      <c r="AY298" s="18" t="s">
        <v>149</v>
      </c>
      <c r="BE298" s="258">
        <f>IF(N298="základní",J298,0)</f>
        <v>0</v>
      </c>
      <c r="BF298" s="258">
        <f>IF(N298="snížená",J298,0)</f>
        <v>0</v>
      </c>
      <c r="BG298" s="258">
        <f>IF(N298="zákl. přenesená",J298,0)</f>
        <v>0</v>
      </c>
      <c r="BH298" s="258">
        <f>IF(N298="sníž. přenesená",J298,0)</f>
        <v>0</v>
      </c>
      <c r="BI298" s="258">
        <f>IF(N298="nulová",J298,0)</f>
        <v>0</v>
      </c>
      <c r="BJ298" s="18" t="s">
        <v>21</v>
      </c>
      <c r="BK298" s="258">
        <f>ROUND(I298*H298,2)</f>
        <v>0</v>
      </c>
      <c r="BL298" s="18" t="s">
        <v>156</v>
      </c>
      <c r="BM298" s="257" t="s">
        <v>822</v>
      </c>
    </row>
    <row r="299" s="2" customFormat="1">
      <c r="A299" s="39"/>
      <c r="B299" s="40"/>
      <c r="C299" s="41"/>
      <c r="D299" s="259" t="s">
        <v>158</v>
      </c>
      <c r="E299" s="41"/>
      <c r="F299" s="260" t="s">
        <v>823</v>
      </c>
      <c r="G299" s="41"/>
      <c r="H299" s="41"/>
      <c r="I299" s="157"/>
      <c r="J299" s="41"/>
      <c r="K299" s="41"/>
      <c r="L299" s="45"/>
      <c r="M299" s="261"/>
      <c r="N299" s="262"/>
      <c r="O299" s="92"/>
      <c r="P299" s="92"/>
      <c r="Q299" s="92"/>
      <c r="R299" s="92"/>
      <c r="S299" s="92"/>
      <c r="T299" s="93"/>
      <c r="U299" s="39"/>
      <c r="V299" s="39"/>
      <c r="W299" s="39"/>
      <c r="X299" s="39"/>
      <c r="Y299" s="39"/>
      <c r="Z299" s="39"/>
      <c r="AA299" s="39"/>
      <c r="AB299" s="39"/>
      <c r="AC299" s="39"/>
      <c r="AD299" s="39"/>
      <c r="AE299" s="39"/>
      <c r="AT299" s="18" t="s">
        <v>158</v>
      </c>
      <c r="AU299" s="18" t="s">
        <v>85</v>
      </c>
    </row>
    <row r="300" s="2" customFormat="1">
      <c r="A300" s="39"/>
      <c r="B300" s="40"/>
      <c r="C300" s="41"/>
      <c r="D300" s="259" t="s">
        <v>160</v>
      </c>
      <c r="E300" s="41"/>
      <c r="F300" s="263" t="s">
        <v>814</v>
      </c>
      <c r="G300" s="41"/>
      <c r="H300" s="41"/>
      <c r="I300" s="157"/>
      <c r="J300" s="41"/>
      <c r="K300" s="41"/>
      <c r="L300" s="45"/>
      <c r="M300" s="261"/>
      <c r="N300" s="262"/>
      <c r="O300" s="92"/>
      <c r="P300" s="92"/>
      <c r="Q300" s="92"/>
      <c r="R300" s="92"/>
      <c r="S300" s="92"/>
      <c r="T300" s="93"/>
      <c r="U300" s="39"/>
      <c r="V300" s="39"/>
      <c r="W300" s="39"/>
      <c r="X300" s="39"/>
      <c r="Y300" s="39"/>
      <c r="Z300" s="39"/>
      <c r="AA300" s="39"/>
      <c r="AB300" s="39"/>
      <c r="AC300" s="39"/>
      <c r="AD300" s="39"/>
      <c r="AE300" s="39"/>
      <c r="AT300" s="18" t="s">
        <v>160</v>
      </c>
      <c r="AU300" s="18" t="s">
        <v>85</v>
      </c>
    </row>
    <row r="301" s="2" customFormat="1" ht="16.5" customHeight="1">
      <c r="A301" s="39"/>
      <c r="B301" s="40"/>
      <c r="C301" s="246" t="s">
        <v>379</v>
      </c>
      <c r="D301" s="246" t="s">
        <v>151</v>
      </c>
      <c r="E301" s="247" t="s">
        <v>824</v>
      </c>
      <c r="F301" s="248" t="s">
        <v>825</v>
      </c>
      <c r="G301" s="249" t="s">
        <v>243</v>
      </c>
      <c r="H301" s="250">
        <v>0.057000000000000002</v>
      </c>
      <c r="I301" s="251"/>
      <c r="J301" s="252">
        <f>ROUND(I301*H301,2)</f>
        <v>0</v>
      </c>
      <c r="K301" s="248" t="s">
        <v>155</v>
      </c>
      <c r="L301" s="45"/>
      <c r="M301" s="253" t="s">
        <v>1</v>
      </c>
      <c r="N301" s="254" t="s">
        <v>42</v>
      </c>
      <c r="O301" s="92"/>
      <c r="P301" s="255">
        <f>O301*H301</f>
        <v>0</v>
      </c>
      <c r="Q301" s="255">
        <v>1.0487652000000001</v>
      </c>
      <c r="R301" s="255">
        <f>Q301*H301</f>
        <v>0.059779616400000006</v>
      </c>
      <c r="S301" s="255">
        <v>0</v>
      </c>
      <c r="T301" s="256">
        <f>S301*H301</f>
        <v>0</v>
      </c>
      <c r="U301" s="39"/>
      <c r="V301" s="39"/>
      <c r="W301" s="39"/>
      <c r="X301" s="39"/>
      <c r="Y301" s="39"/>
      <c r="Z301" s="39"/>
      <c r="AA301" s="39"/>
      <c r="AB301" s="39"/>
      <c r="AC301" s="39"/>
      <c r="AD301" s="39"/>
      <c r="AE301" s="39"/>
      <c r="AR301" s="257" t="s">
        <v>156</v>
      </c>
      <c r="AT301" s="257" t="s">
        <v>151</v>
      </c>
      <c r="AU301" s="257" t="s">
        <v>85</v>
      </c>
      <c r="AY301" s="18" t="s">
        <v>149</v>
      </c>
      <c r="BE301" s="258">
        <f>IF(N301="základní",J301,0)</f>
        <v>0</v>
      </c>
      <c r="BF301" s="258">
        <f>IF(N301="snížená",J301,0)</f>
        <v>0</v>
      </c>
      <c r="BG301" s="258">
        <f>IF(N301="zákl. přenesená",J301,0)</f>
        <v>0</v>
      </c>
      <c r="BH301" s="258">
        <f>IF(N301="sníž. přenesená",J301,0)</f>
        <v>0</v>
      </c>
      <c r="BI301" s="258">
        <f>IF(N301="nulová",J301,0)</f>
        <v>0</v>
      </c>
      <c r="BJ301" s="18" t="s">
        <v>21</v>
      </c>
      <c r="BK301" s="258">
        <f>ROUND(I301*H301,2)</f>
        <v>0</v>
      </c>
      <c r="BL301" s="18" t="s">
        <v>156</v>
      </c>
      <c r="BM301" s="257" t="s">
        <v>826</v>
      </c>
    </row>
    <row r="302" s="2" customFormat="1">
      <c r="A302" s="39"/>
      <c r="B302" s="40"/>
      <c r="C302" s="41"/>
      <c r="D302" s="259" t="s">
        <v>158</v>
      </c>
      <c r="E302" s="41"/>
      <c r="F302" s="260" t="s">
        <v>827</v>
      </c>
      <c r="G302" s="41"/>
      <c r="H302" s="41"/>
      <c r="I302" s="157"/>
      <c r="J302" s="41"/>
      <c r="K302" s="41"/>
      <c r="L302" s="45"/>
      <c r="M302" s="261"/>
      <c r="N302" s="262"/>
      <c r="O302" s="92"/>
      <c r="P302" s="92"/>
      <c r="Q302" s="92"/>
      <c r="R302" s="92"/>
      <c r="S302" s="92"/>
      <c r="T302" s="93"/>
      <c r="U302" s="39"/>
      <c r="V302" s="39"/>
      <c r="W302" s="39"/>
      <c r="X302" s="39"/>
      <c r="Y302" s="39"/>
      <c r="Z302" s="39"/>
      <c r="AA302" s="39"/>
      <c r="AB302" s="39"/>
      <c r="AC302" s="39"/>
      <c r="AD302" s="39"/>
      <c r="AE302" s="39"/>
      <c r="AT302" s="18" t="s">
        <v>158</v>
      </c>
      <c r="AU302" s="18" t="s">
        <v>85</v>
      </c>
    </row>
    <row r="303" s="2" customFormat="1">
      <c r="A303" s="39"/>
      <c r="B303" s="40"/>
      <c r="C303" s="41"/>
      <c r="D303" s="259" t="s">
        <v>160</v>
      </c>
      <c r="E303" s="41"/>
      <c r="F303" s="263" t="s">
        <v>828</v>
      </c>
      <c r="G303" s="41"/>
      <c r="H303" s="41"/>
      <c r="I303" s="157"/>
      <c r="J303" s="41"/>
      <c r="K303" s="41"/>
      <c r="L303" s="45"/>
      <c r="M303" s="261"/>
      <c r="N303" s="262"/>
      <c r="O303" s="92"/>
      <c r="P303" s="92"/>
      <c r="Q303" s="92"/>
      <c r="R303" s="92"/>
      <c r="S303" s="92"/>
      <c r="T303" s="93"/>
      <c r="U303" s="39"/>
      <c r="V303" s="39"/>
      <c r="W303" s="39"/>
      <c r="X303" s="39"/>
      <c r="Y303" s="39"/>
      <c r="Z303" s="39"/>
      <c r="AA303" s="39"/>
      <c r="AB303" s="39"/>
      <c r="AC303" s="39"/>
      <c r="AD303" s="39"/>
      <c r="AE303" s="39"/>
      <c r="AT303" s="18" t="s">
        <v>160</v>
      </c>
      <c r="AU303" s="18" t="s">
        <v>85</v>
      </c>
    </row>
    <row r="304" s="14" customFormat="1">
      <c r="A304" s="14"/>
      <c r="B304" s="274"/>
      <c r="C304" s="275"/>
      <c r="D304" s="259" t="s">
        <v>162</v>
      </c>
      <c r="E304" s="276" t="s">
        <v>1</v>
      </c>
      <c r="F304" s="277" t="s">
        <v>829</v>
      </c>
      <c r="G304" s="275"/>
      <c r="H304" s="278">
        <v>0.057000000000000002</v>
      </c>
      <c r="I304" s="279"/>
      <c r="J304" s="275"/>
      <c r="K304" s="275"/>
      <c r="L304" s="280"/>
      <c r="M304" s="281"/>
      <c r="N304" s="282"/>
      <c r="O304" s="282"/>
      <c r="P304" s="282"/>
      <c r="Q304" s="282"/>
      <c r="R304" s="282"/>
      <c r="S304" s="282"/>
      <c r="T304" s="283"/>
      <c r="U304" s="14"/>
      <c r="V304" s="14"/>
      <c r="W304" s="14"/>
      <c r="X304" s="14"/>
      <c r="Y304" s="14"/>
      <c r="Z304" s="14"/>
      <c r="AA304" s="14"/>
      <c r="AB304" s="14"/>
      <c r="AC304" s="14"/>
      <c r="AD304" s="14"/>
      <c r="AE304" s="14"/>
      <c r="AT304" s="284" t="s">
        <v>162</v>
      </c>
      <c r="AU304" s="284" t="s">
        <v>85</v>
      </c>
      <c r="AV304" s="14" t="s">
        <v>85</v>
      </c>
      <c r="AW304" s="14" t="s">
        <v>34</v>
      </c>
      <c r="AX304" s="14" t="s">
        <v>21</v>
      </c>
      <c r="AY304" s="284" t="s">
        <v>149</v>
      </c>
    </row>
    <row r="305" s="2" customFormat="1" ht="21.75" customHeight="1">
      <c r="A305" s="39"/>
      <c r="B305" s="40"/>
      <c r="C305" s="246" t="s">
        <v>385</v>
      </c>
      <c r="D305" s="246" t="s">
        <v>151</v>
      </c>
      <c r="E305" s="247" t="s">
        <v>386</v>
      </c>
      <c r="F305" s="248" t="s">
        <v>387</v>
      </c>
      <c r="G305" s="249" t="s">
        <v>176</v>
      </c>
      <c r="H305" s="250">
        <v>12</v>
      </c>
      <c r="I305" s="251"/>
      <c r="J305" s="252">
        <f>ROUND(I305*H305,2)</f>
        <v>0</v>
      </c>
      <c r="K305" s="248" t="s">
        <v>155</v>
      </c>
      <c r="L305" s="45"/>
      <c r="M305" s="253" t="s">
        <v>1</v>
      </c>
      <c r="N305" s="254" t="s">
        <v>42</v>
      </c>
      <c r="O305" s="92"/>
      <c r="P305" s="255">
        <f>O305*H305</f>
        <v>0</v>
      </c>
      <c r="Q305" s="255">
        <v>0.00662</v>
      </c>
      <c r="R305" s="255">
        <f>Q305*H305</f>
        <v>0.079439999999999997</v>
      </c>
      <c r="S305" s="255">
        <v>0</v>
      </c>
      <c r="T305" s="256">
        <f>S305*H305</f>
        <v>0</v>
      </c>
      <c r="U305" s="39"/>
      <c r="V305" s="39"/>
      <c r="W305" s="39"/>
      <c r="X305" s="39"/>
      <c r="Y305" s="39"/>
      <c r="Z305" s="39"/>
      <c r="AA305" s="39"/>
      <c r="AB305" s="39"/>
      <c r="AC305" s="39"/>
      <c r="AD305" s="39"/>
      <c r="AE305" s="39"/>
      <c r="AR305" s="257" t="s">
        <v>156</v>
      </c>
      <c r="AT305" s="257" t="s">
        <v>151</v>
      </c>
      <c r="AU305" s="257" t="s">
        <v>85</v>
      </c>
      <c r="AY305" s="18" t="s">
        <v>149</v>
      </c>
      <c r="BE305" s="258">
        <f>IF(N305="základní",J305,0)</f>
        <v>0</v>
      </c>
      <c r="BF305" s="258">
        <f>IF(N305="snížená",J305,0)</f>
        <v>0</v>
      </c>
      <c r="BG305" s="258">
        <f>IF(N305="zákl. přenesená",J305,0)</f>
        <v>0</v>
      </c>
      <c r="BH305" s="258">
        <f>IF(N305="sníž. přenesená",J305,0)</f>
        <v>0</v>
      </c>
      <c r="BI305" s="258">
        <f>IF(N305="nulová",J305,0)</f>
        <v>0</v>
      </c>
      <c r="BJ305" s="18" t="s">
        <v>21</v>
      </c>
      <c r="BK305" s="258">
        <f>ROUND(I305*H305,2)</f>
        <v>0</v>
      </c>
      <c r="BL305" s="18" t="s">
        <v>156</v>
      </c>
      <c r="BM305" s="257" t="s">
        <v>830</v>
      </c>
    </row>
    <row r="306" s="2" customFormat="1">
      <c r="A306" s="39"/>
      <c r="B306" s="40"/>
      <c r="C306" s="41"/>
      <c r="D306" s="259" t="s">
        <v>158</v>
      </c>
      <c r="E306" s="41"/>
      <c r="F306" s="260" t="s">
        <v>389</v>
      </c>
      <c r="G306" s="41"/>
      <c r="H306" s="41"/>
      <c r="I306" s="157"/>
      <c r="J306" s="41"/>
      <c r="K306" s="41"/>
      <c r="L306" s="45"/>
      <c r="M306" s="261"/>
      <c r="N306" s="262"/>
      <c r="O306" s="92"/>
      <c r="P306" s="92"/>
      <c r="Q306" s="92"/>
      <c r="R306" s="92"/>
      <c r="S306" s="92"/>
      <c r="T306" s="93"/>
      <c r="U306" s="39"/>
      <c r="V306" s="39"/>
      <c r="W306" s="39"/>
      <c r="X306" s="39"/>
      <c r="Y306" s="39"/>
      <c r="Z306" s="39"/>
      <c r="AA306" s="39"/>
      <c r="AB306" s="39"/>
      <c r="AC306" s="39"/>
      <c r="AD306" s="39"/>
      <c r="AE306" s="39"/>
      <c r="AT306" s="18" t="s">
        <v>158</v>
      </c>
      <c r="AU306" s="18" t="s">
        <v>85</v>
      </c>
    </row>
    <row r="307" s="2" customFormat="1">
      <c r="A307" s="39"/>
      <c r="B307" s="40"/>
      <c r="C307" s="41"/>
      <c r="D307" s="259" t="s">
        <v>160</v>
      </c>
      <c r="E307" s="41"/>
      <c r="F307" s="263" t="s">
        <v>390</v>
      </c>
      <c r="G307" s="41"/>
      <c r="H307" s="41"/>
      <c r="I307" s="157"/>
      <c r="J307" s="41"/>
      <c r="K307" s="41"/>
      <c r="L307" s="45"/>
      <c r="M307" s="261"/>
      <c r="N307" s="262"/>
      <c r="O307" s="92"/>
      <c r="P307" s="92"/>
      <c r="Q307" s="92"/>
      <c r="R307" s="92"/>
      <c r="S307" s="92"/>
      <c r="T307" s="93"/>
      <c r="U307" s="39"/>
      <c r="V307" s="39"/>
      <c r="W307" s="39"/>
      <c r="X307" s="39"/>
      <c r="Y307" s="39"/>
      <c r="Z307" s="39"/>
      <c r="AA307" s="39"/>
      <c r="AB307" s="39"/>
      <c r="AC307" s="39"/>
      <c r="AD307" s="39"/>
      <c r="AE307" s="39"/>
      <c r="AT307" s="18" t="s">
        <v>160</v>
      </c>
      <c r="AU307" s="18" t="s">
        <v>85</v>
      </c>
    </row>
    <row r="308" s="2" customFormat="1" ht="21.75" customHeight="1">
      <c r="A308" s="39"/>
      <c r="B308" s="40"/>
      <c r="C308" s="246" t="s">
        <v>394</v>
      </c>
      <c r="D308" s="246" t="s">
        <v>151</v>
      </c>
      <c r="E308" s="247" t="s">
        <v>831</v>
      </c>
      <c r="F308" s="248" t="s">
        <v>832</v>
      </c>
      <c r="G308" s="249" t="s">
        <v>436</v>
      </c>
      <c r="H308" s="250">
        <v>11</v>
      </c>
      <c r="I308" s="251"/>
      <c r="J308" s="252">
        <f>ROUND(I308*H308,2)</f>
        <v>0</v>
      </c>
      <c r="K308" s="248" t="s">
        <v>155</v>
      </c>
      <c r="L308" s="45"/>
      <c r="M308" s="253" t="s">
        <v>1</v>
      </c>
      <c r="N308" s="254" t="s">
        <v>42</v>
      </c>
      <c r="O308" s="92"/>
      <c r="P308" s="255">
        <f>O308*H308</f>
        <v>0</v>
      </c>
      <c r="Q308" s="255">
        <v>0.20716000000000001</v>
      </c>
      <c r="R308" s="255">
        <f>Q308*H308</f>
        <v>2.2787600000000001</v>
      </c>
      <c r="S308" s="255">
        <v>0</v>
      </c>
      <c r="T308" s="256">
        <f>S308*H308</f>
        <v>0</v>
      </c>
      <c r="U308" s="39"/>
      <c r="V308" s="39"/>
      <c r="W308" s="39"/>
      <c r="X308" s="39"/>
      <c r="Y308" s="39"/>
      <c r="Z308" s="39"/>
      <c r="AA308" s="39"/>
      <c r="AB308" s="39"/>
      <c r="AC308" s="39"/>
      <c r="AD308" s="39"/>
      <c r="AE308" s="39"/>
      <c r="AR308" s="257" t="s">
        <v>156</v>
      </c>
      <c r="AT308" s="257" t="s">
        <v>151</v>
      </c>
      <c r="AU308" s="257" t="s">
        <v>85</v>
      </c>
      <c r="AY308" s="18" t="s">
        <v>149</v>
      </c>
      <c r="BE308" s="258">
        <f>IF(N308="základní",J308,0)</f>
        <v>0</v>
      </c>
      <c r="BF308" s="258">
        <f>IF(N308="snížená",J308,0)</f>
        <v>0</v>
      </c>
      <c r="BG308" s="258">
        <f>IF(N308="zákl. přenesená",J308,0)</f>
        <v>0</v>
      </c>
      <c r="BH308" s="258">
        <f>IF(N308="sníž. přenesená",J308,0)</f>
        <v>0</v>
      </c>
      <c r="BI308" s="258">
        <f>IF(N308="nulová",J308,0)</f>
        <v>0</v>
      </c>
      <c r="BJ308" s="18" t="s">
        <v>21</v>
      </c>
      <c r="BK308" s="258">
        <f>ROUND(I308*H308,2)</f>
        <v>0</v>
      </c>
      <c r="BL308" s="18" t="s">
        <v>156</v>
      </c>
      <c r="BM308" s="257" t="s">
        <v>833</v>
      </c>
    </row>
    <row r="309" s="2" customFormat="1">
      <c r="A309" s="39"/>
      <c r="B309" s="40"/>
      <c r="C309" s="41"/>
      <c r="D309" s="259" t="s">
        <v>158</v>
      </c>
      <c r="E309" s="41"/>
      <c r="F309" s="260" t="s">
        <v>834</v>
      </c>
      <c r="G309" s="41"/>
      <c r="H309" s="41"/>
      <c r="I309" s="157"/>
      <c r="J309" s="41"/>
      <c r="K309" s="41"/>
      <c r="L309" s="45"/>
      <c r="M309" s="261"/>
      <c r="N309" s="262"/>
      <c r="O309" s="92"/>
      <c r="P309" s="92"/>
      <c r="Q309" s="92"/>
      <c r="R309" s="92"/>
      <c r="S309" s="92"/>
      <c r="T309" s="93"/>
      <c r="U309" s="39"/>
      <c r="V309" s="39"/>
      <c r="W309" s="39"/>
      <c r="X309" s="39"/>
      <c r="Y309" s="39"/>
      <c r="Z309" s="39"/>
      <c r="AA309" s="39"/>
      <c r="AB309" s="39"/>
      <c r="AC309" s="39"/>
      <c r="AD309" s="39"/>
      <c r="AE309" s="39"/>
      <c r="AT309" s="18" t="s">
        <v>158</v>
      </c>
      <c r="AU309" s="18" t="s">
        <v>85</v>
      </c>
    </row>
    <row r="310" s="2" customFormat="1">
      <c r="A310" s="39"/>
      <c r="B310" s="40"/>
      <c r="C310" s="41"/>
      <c r="D310" s="259" t="s">
        <v>160</v>
      </c>
      <c r="E310" s="41"/>
      <c r="F310" s="263" t="s">
        <v>835</v>
      </c>
      <c r="G310" s="41"/>
      <c r="H310" s="41"/>
      <c r="I310" s="157"/>
      <c r="J310" s="41"/>
      <c r="K310" s="41"/>
      <c r="L310" s="45"/>
      <c r="M310" s="261"/>
      <c r="N310" s="262"/>
      <c r="O310" s="92"/>
      <c r="P310" s="92"/>
      <c r="Q310" s="92"/>
      <c r="R310" s="92"/>
      <c r="S310" s="92"/>
      <c r="T310" s="93"/>
      <c r="U310" s="39"/>
      <c r="V310" s="39"/>
      <c r="W310" s="39"/>
      <c r="X310" s="39"/>
      <c r="Y310" s="39"/>
      <c r="Z310" s="39"/>
      <c r="AA310" s="39"/>
      <c r="AB310" s="39"/>
      <c r="AC310" s="39"/>
      <c r="AD310" s="39"/>
      <c r="AE310" s="39"/>
      <c r="AT310" s="18" t="s">
        <v>160</v>
      </c>
      <c r="AU310" s="18" t="s">
        <v>85</v>
      </c>
    </row>
    <row r="311" s="14" customFormat="1">
      <c r="A311" s="14"/>
      <c r="B311" s="274"/>
      <c r="C311" s="275"/>
      <c r="D311" s="259" t="s">
        <v>162</v>
      </c>
      <c r="E311" s="276" t="s">
        <v>1</v>
      </c>
      <c r="F311" s="277" t="s">
        <v>836</v>
      </c>
      <c r="G311" s="275"/>
      <c r="H311" s="278">
        <v>11</v>
      </c>
      <c r="I311" s="279"/>
      <c r="J311" s="275"/>
      <c r="K311" s="275"/>
      <c r="L311" s="280"/>
      <c r="M311" s="281"/>
      <c r="N311" s="282"/>
      <c r="O311" s="282"/>
      <c r="P311" s="282"/>
      <c r="Q311" s="282"/>
      <c r="R311" s="282"/>
      <c r="S311" s="282"/>
      <c r="T311" s="283"/>
      <c r="U311" s="14"/>
      <c r="V311" s="14"/>
      <c r="W311" s="14"/>
      <c r="X311" s="14"/>
      <c r="Y311" s="14"/>
      <c r="Z311" s="14"/>
      <c r="AA311" s="14"/>
      <c r="AB311" s="14"/>
      <c r="AC311" s="14"/>
      <c r="AD311" s="14"/>
      <c r="AE311" s="14"/>
      <c r="AT311" s="284" t="s">
        <v>162</v>
      </c>
      <c r="AU311" s="284" t="s">
        <v>85</v>
      </c>
      <c r="AV311" s="14" t="s">
        <v>85</v>
      </c>
      <c r="AW311" s="14" t="s">
        <v>34</v>
      </c>
      <c r="AX311" s="14" t="s">
        <v>21</v>
      </c>
      <c r="AY311" s="284" t="s">
        <v>149</v>
      </c>
    </row>
    <row r="312" s="2" customFormat="1" ht="16.5" customHeight="1">
      <c r="A312" s="39"/>
      <c r="B312" s="40"/>
      <c r="C312" s="307" t="s">
        <v>402</v>
      </c>
      <c r="D312" s="307" t="s">
        <v>286</v>
      </c>
      <c r="E312" s="308" t="s">
        <v>837</v>
      </c>
      <c r="F312" s="309" t="s">
        <v>838</v>
      </c>
      <c r="G312" s="310" t="s">
        <v>436</v>
      </c>
      <c r="H312" s="311">
        <v>9</v>
      </c>
      <c r="I312" s="312"/>
      <c r="J312" s="313">
        <f>ROUND(I312*H312,2)</f>
        <v>0</v>
      </c>
      <c r="K312" s="309" t="s">
        <v>1</v>
      </c>
      <c r="L312" s="314"/>
      <c r="M312" s="315" t="s">
        <v>1</v>
      </c>
      <c r="N312" s="316" t="s">
        <v>42</v>
      </c>
      <c r="O312" s="92"/>
      <c r="P312" s="255">
        <f>O312*H312</f>
        <v>0</v>
      </c>
      <c r="Q312" s="255">
        <v>6.7999999999999998</v>
      </c>
      <c r="R312" s="255">
        <f>Q312*H312</f>
        <v>61.199999999999996</v>
      </c>
      <c r="S312" s="255">
        <v>0</v>
      </c>
      <c r="T312" s="256">
        <f>S312*H312</f>
        <v>0</v>
      </c>
      <c r="U312" s="39"/>
      <c r="V312" s="39"/>
      <c r="W312" s="39"/>
      <c r="X312" s="39"/>
      <c r="Y312" s="39"/>
      <c r="Z312" s="39"/>
      <c r="AA312" s="39"/>
      <c r="AB312" s="39"/>
      <c r="AC312" s="39"/>
      <c r="AD312" s="39"/>
      <c r="AE312" s="39"/>
      <c r="AR312" s="257" t="s">
        <v>232</v>
      </c>
      <c r="AT312" s="257" t="s">
        <v>286</v>
      </c>
      <c r="AU312" s="257" t="s">
        <v>85</v>
      </c>
      <c r="AY312" s="18" t="s">
        <v>149</v>
      </c>
      <c r="BE312" s="258">
        <f>IF(N312="základní",J312,0)</f>
        <v>0</v>
      </c>
      <c r="BF312" s="258">
        <f>IF(N312="snížená",J312,0)</f>
        <v>0</v>
      </c>
      <c r="BG312" s="258">
        <f>IF(N312="zákl. přenesená",J312,0)</f>
        <v>0</v>
      </c>
      <c r="BH312" s="258">
        <f>IF(N312="sníž. přenesená",J312,0)</f>
        <v>0</v>
      </c>
      <c r="BI312" s="258">
        <f>IF(N312="nulová",J312,0)</f>
        <v>0</v>
      </c>
      <c r="BJ312" s="18" t="s">
        <v>21</v>
      </c>
      <c r="BK312" s="258">
        <f>ROUND(I312*H312,2)</f>
        <v>0</v>
      </c>
      <c r="BL312" s="18" t="s">
        <v>156</v>
      </c>
      <c r="BM312" s="257" t="s">
        <v>839</v>
      </c>
    </row>
    <row r="313" s="2" customFormat="1">
      <c r="A313" s="39"/>
      <c r="B313" s="40"/>
      <c r="C313" s="41"/>
      <c r="D313" s="259" t="s">
        <v>158</v>
      </c>
      <c r="E313" s="41"/>
      <c r="F313" s="260" t="s">
        <v>840</v>
      </c>
      <c r="G313" s="41"/>
      <c r="H313" s="41"/>
      <c r="I313" s="157"/>
      <c r="J313" s="41"/>
      <c r="K313" s="41"/>
      <c r="L313" s="45"/>
      <c r="M313" s="261"/>
      <c r="N313" s="262"/>
      <c r="O313" s="92"/>
      <c r="P313" s="92"/>
      <c r="Q313" s="92"/>
      <c r="R313" s="92"/>
      <c r="S313" s="92"/>
      <c r="T313" s="93"/>
      <c r="U313" s="39"/>
      <c r="V313" s="39"/>
      <c r="W313" s="39"/>
      <c r="X313" s="39"/>
      <c r="Y313" s="39"/>
      <c r="Z313" s="39"/>
      <c r="AA313" s="39"/>
      <c r="AB313" s="39"/>
      <c r="AC313" s="39"/>
      <c r="AD313" s="39"/>
      <c r="AE313" s="39"/>
      <c r="AT313" s="18" t="s">
        <v>158</v>
      </c>
      <c r="AU313" s="18" t="s">
        <v>85</v>
      </c>
    </row>
    <row r="314" s="2" customFormat="1">
      <c r="A314" s="39"/>
      <c r="B314" s="40"/>
      <c r="C314" s="41"/>
      <c r="D314" s="259" t="s">
        <v>180</v>
      </c>
      <c r="E314" s="41"/>
      <c r="F314" s="263" t="s">
        <v>841</v>
      </c>
      <c r="G314" s="41"/>
      <c r="H314" s="41"/>
      <c r="I314" s="157"/>
      <c r="J314" s="41"/>
      <c r="K314" s="41"/>
      <c r="L314" s="45"/>
      <c r="M314" s="261"/>
      <c r="N314" s="262"/>
      <c r="O314" s="92"/>
      <c r="P314" s="92"/>
      <c r="Q314" s="92"/>
      <c r="R314" s="92"/>
      <c r="S314" s="92"/>
      <c r="T314" s="93"/>
      <c r="U314" s="39"/>
      <c r="V314" s="39"/>
      <c r="W314" s="39"/>
      <c r="X314" s="39"/>
      <c r="Y314" s="39"/>
      <c r="Z314" s="39"/>
      <c r="AA314" s="39"/>
      <c r="AB314" s="39"/>
      <c r="AC314" s="39"/>
      <c r="AD314" s="39"/>
      <c r="AE314" s="39"/>
      <c r="AT314" s="18" t="s">
        <v>180</v>
      </c>
      <c r="AU314" s="18" t="s">
        <v>85</v>
      </c>
    </row>
    <row r="315" s="2" customFormat="1" ht="16.5" customHeight="1">
      <c r="A315" s="39"/>
      <c r="B315" s="40"/>
      <c r="C315" s="307" t="s">
        <v>408</v>
      </c>
      <c r="D315" s="307" t="s">
        <v>286</v>
      </c>
      <c r="E315" s="308" t="s">
        <v>842</v>
      </c>
      <c r="F315" s="309" t="s">
        <v>843</v>
      </c>
      <c r="G315" s="310" t="s">
        <v>436</v>
      </c>
      <c r="H315" s="311">
        <v>1</v>
      </c>
      <c r="I315" s="312"/>
      <c r="J315" s="313">
        <f>ROUND(I315*H315,2)</f>
        <v>0</v>
      </c>
      <c r="K315" s="309" t="s">
        <v>1</v>
      </c>
      <c r="L315" s="314"/>
      <c r="M315" s="315" t="s">
        <v>1</v>
      </c>
      <c r="N315" s="316" t="s">
        <v>42</v>
      </c>
      <c r="O315" s="92"/>
      <c r="P315" s="255">
        <f>O315*H315</f>
        <v>0</v>
      </c>
      <c r="Q315" s="255">
        <v>5.3600000000000003</v>
      </c>
      <c r="R315" s="255">
        <f>Q315*H315</f>
        <v>5.3600000000000003</v>
      </c>
      <c r="S315" s="255">
        <v>0</v>
      </c>
      <c r="T315" s="256">
        <f>S315*H315</f>
        <v>0</v>
      </c>
      <c r="U315" s="39"/>
      <c r="V315" s="39"/>
      <c r="W315" s="39"/>
      <c r="X315" s="39"/>
      <c r="Y315" s="39"/>
      <c r="Z315" s="39"/>
      <c r="AA315" s="39"/>
      <c r="AB315" s="39"/>
      <c r="AC315" s="39"/>
      <c r="AD315" s="39"/>
      <c r="AE315" s="39"/>
      <c r="AR315" s="257" t="s">
        <v>232</v>
      </c>
      <c r="AT315" s="257" t="s">
        <v>286</v>
      </c>
      <c r="AU315" s="257" t="s">
        <v>85</v>
      </c>
      <c r="AY315" s="18" t="s">
        <v>149</v>
      </c>
      <c r="BE315" s="258">
        <f>IF(N315="základní",J315,0)</f>
        <v>0</v>
      </c>
      <c r="BF315" s="258">
        <f>IF(N315="snížená",J315,0)</f>
        <v>0</v>
      </c>
      <c r="BG315" s="258">
        <f>IF(N315="zákl. přenesená",J315,0)</f>
        <v>0</v>
      </c>
      <c r="BH315" s="258">
        <f>IF(N315="sníž. přenesená",J315,0)</f>
        <v>0</v>
      </c>
      <c r="BI315" s="258">
        <f>IF(N315="nulová",J315,0)</f>
        <v>0</v>
      </c>
      <c r="BJ315" s="18" t="s">
        <v>21</v>
      </c>
      <c r="BK315" s="258">
        <f>ROUND(I315*H315,2)</f>
        <v>0</v>
      </c>
      <c r="BL315" s="18" t="s">
        <v>156</v>
      </c>
      <c r="BM315" s="257" t="s">
        <v>844</v>
      </c>
    </row>
    <row r="316" s="2" customFormat="1">
      <c r="A316" s="39"/>
      <c r="B316" s="40"/>
      <c r="C316" s="41"/>
      <c r="D316" s="259" t="s">
        <v>158</v>
      </c>
      <c r="E316" s="41"/>
      <c r="F316" s="260" t="s">
        <v>845</v>
      </c>
      <c r="G316" s="41"/>
      <c r="H316" s="41"/>
      <c r="I316" s="157"/>
      <c r="J316" s="41"/>
      <c r="K316" s="41"/>
      <c r="L316" s="45"/>
      <c r="M316" s="261"/>
      <c r="N316" s="262"/>
      <c r="O316" s="92"/>
      <c r="P316" s="92"/>
      <c r="Q316" s="92"/>
      <c r="R316" s="92"/>
      <c r="S316" s="92"/>
      <c r="T316" s="93"/>
      <c r="U316" s="39"/>
      <c r="V316" s="39"/>
      <c r="W316" s="39"/>
      <c r="X316" s="39"/>
      <c r="Y316" s="39"/>
      <c r="Z316" s="39"/>
      <c r="AA316" s="39"/>
      <c r="AB316" s="39"/>
      <c r="AC316" s="39"/>
      <c r="AD316" s="39"/>
      <c r="AE316" s="39"/>
      <c r="AT316" s="18" t="s">
        <v>158</v>
      </c>
      <c r="AU316" s="18" t="s">
        <v>85</v>
      </c>
    </row>
    <row r="317" s="2" customFormat="1">
      <c r="A317" s="39"/>
      <c r="B317" s="40"/>
      <c r="C317" s="41"/>
      <c r="D317" s="259" t="s">
        <v>180</v>
      </c>
      <c r="E317" s="41"/>
      <c r="F317" s="263" t="s">
        <v>846</v>
      </c>
      <c r="G317" s="41"/>
      <c r="H317" s="41"/>
      <c r="I317" s="157"/>
      <c r="J317" s="41"/>
      <c r="K317" s="41"/>
      <c r="L317" s="45"/>
      <c r="M317" s="261"/>
      <c r="N317" s="262"/>
      <c r="O317" s="92"/>
      <c r="P317" s="92"/>
      <c r="Q317" s="92"/>
      <c r="R317" s="92"/>
      <c r="S317" s="92"/>
      <c r="T317" s="93"/>
      <c r="U317" s="39"/>
      <c r="V317" s="39"/>
      <c r="W317" s="39"/>
      <c r="X317" s="39"/>
      <c r="Y317" s="39"/>
      <c r="Z317" s="39"/>
      <c r="AA317" s="39"/>
      <c r="AB317" s="39"/>
      <c r="AC317" s="39"/>
      <c r="AD317" s="39"/>
      <c r="AE317" s="39"/>
      <c r="AT317" s="18" t="s">
        <v>180</v>
      </c>
      <c r="AU317" s="18" t="s">
        <v>85</v>
      </c>
    </row>
    <row r="318" s="2" customFormat="1" ht="16.5" customHeight="1">
      <c r="A318" s="39"/>
      <c r="B318" s="40"/>
      <c r="C318" s="307" t="s">
        <v>415</v>
      </c>
      <c r="D318" s="307" t="s">
        <v>286</v>
      </c>
      <c r="E318" s="308" t="s">
        <v>847</v>
      </c>
      <c r="F318" s="309" t="s">
        <v>848</v>
      </c>
      <c r="G318" s="310" t="s">
        <v>436</v>
      </c>
      <c r="H318" s="311">
        <v>1</v>
      </c>
      <c r="I318" s="312"/>
      <c r="J318" s="313">
        <f>ROUND(I318*H318,2)</f>
        <v>0</v>
      </c>
      <c r="K318" s="309" t="s">
        <v>1</v>
      </c>
      <c r="L318" s="314"/>
      <c r="M318" s="315" t="s">
        <v>1</v>
      </c>
      <c r="N318" s="316" t="s">
        <v>42</v>
      </c>
      <c r="O318" s="92"/>
      <c r="P318" s="255">
        <f>O318*H318</f>
        <v>0</v>
      </c>
      <c r="Q318" s="255">
        <v>5.3600000000000003</v>
      </c>
      <c r="R318" s="255">
        <f>Q318*H318</f>
        <v>5.3600000000000003</v>
      </c>
      <c r="S318" s="255">
        <v>0</v>
      </c>
      <c r="T318" s="256">
        <f>S318*H318</f>
        <v>0</v>
      </c>
      <c r="U318" s="39"/>
      <c r="V318" s="39"/>
      <c r="W318" s="39"/>
      <c r="X318" s="39"/>
      <c r="Y318" s="39"/>
      <c r="Z318" s="39"/>
      <c r="AA318" s="39"/>
      <c r="AB318" s="39"/>
      <c r="AC318" s="39"/>
      <c r="AD318" s="39"/>
      <c r="AE318" s="39"/>
      <c r="AR318" s="257" t="s">
        <v>232</v>
      </c>
      <c r="AT318" s="257" t="s">
        <v>286</v>
      </c>
      <c r="AU318" s="257" t="s">
        <v>85</v>
      </c>
      <c r="AY318" s="18" t="s">
        <v>149</v>
      </c>
      <c r="BE318" s="258">
        <f>IF(N318="základní",J318,0)</f>
        <v>0</v>
      </c>
      <c r="BF318" s="258">
        <f>IF(N318="snížená",J318,0)</f>
        <v>0</v>
      </c>
      <c r="BG318" s="258">
        <f>IF(N318="zákl. přenesená",J318,0)</f>
        <v>0</v>
      </c>
      <c r="BH318" s="258">
        <f>IF(N318="sníž. přenesená",J318,0)</f>
        <v>0</v>
      </c>
      <c r="BI318" s="258">
        <f>IF(N318="nulová",J318,0)</f>
        <v>0</v>
      </c>
      <c r="BJ318" s="18" t="s">
        <v>21</v>
      </c>
      <c r="BK318" s="258">
        <f>ROUND(I318*H318,2)</f>
        <v>0</v>
      </c>
      <c r="BL318" s="18" t="s">
        <v>156</v>
      </c>
      <c r="BM318" s="257" t="s">
        <v>849</v>
      </c>
    </row>
    <row r="319" s="2" customFormat="1">
      <c r="A319" s="39"/>
      <c r="B319" s="40"/>
      <c r="C319" s="41"/>
      <c r="D319" s="259" t="s">
        <v>158</v>
      </c>
      <c r="E319" s="41"/>
      <c r="F319" s="260" t="s">
        <v>845</v>
      </c>
      <c r="G319" s="41"/>
      <c r="H319" s="41"/>
      <c r="I319" s="157"/>
      <c r="J319" s="41"/>
      <c r="K319" s="41"/>
      <c r="L319" s="45"/>
      <c r="M319" s="261"/>
      <c r="N319" s="262"/>
      <c r="O319" s="92"/>
      <c r="P319" s="92"/>
      <c r="Q319" s="92"/>
      <c r="R319" s="92"/>
      <c r="S319" s="92"/>
      <c r="T319" s="93"/>
      <c r="U319" s="39"/>
      <c r="V319" s="39"/>
      <c r="W319" s="39"/>
      <c r="X319" s="39"/>
      <c r="Y319" s="39"/>
      <c r="Z319" s="39"/>
      <c r="AA319" s="39"/>
      <c r="AB319" s="39"/>
      <c r="AC319" s="39"/>
      <c r="AD319" s="39"/>
      <c r="AE319" s="39"/>
      <c r="AT319" s="18" t="s">
        <v>158</v>
      </c>
      <c r="AU319" s="18" t="s">
        <v>85</v>
      </c>
    </row>
    <row r="320" s="2" customFormat="1">
      <c r="A320" s="39"/>
      <c r="B320" s="40"/>
      <c r="C320" s="41"/>
      <c r="D320" s="259" t="s">
        <v>180</v>
      </c>
      <c r="E320" s="41"/>
      <c r="F320" s="263" t="s">
        <v>846</v>
      </c>
      <c r="G320" s="41"/>
      <c r="H320" s="41"/>
      <c r="I320" s="157"/>
      <c r="J320" s="41"/>
      <c r="K320" s="41"/>
      <c r="L320" s="45"/>
      <c r="M320" s="261"/>
      <c r="N320" s="262"/>
      <c r="O320" s="92"/>
      <c r="P320" s="92"/>
      <c r="Q320" s="92"/>
      <c r="R320" s="92"/>
      <c r="S320" s="92"/>
      <c r="T320" s="93"/>
      <c r="U320" s="39"/>
      <c r="V320" s="39"/>
      <c r="W320" s="39"/>
      <c r="X320" s="39"/>
      <c r="Y320" s="39"/>
      <c r="Z320" s="39"/>
      <c r="AA320" s="39"/>
      <c r="AB320" s="39"/>
      <c r="AC320" s="39"/>
      <c r="AD320" s="39"/>
      <c r="AE320" s="39"/>
      <c r="AT320" s="18" t="s">
        <v>180</v>
      </c>
      <c r="AU320" s="18" t="s">
        <v>85</v>
      </c>
    </row>
    <row r="321" s="12" customFormat="1" ht="22.8" customHeight="1">
      <c r="A321" s="12"/>
      <c r="B321" s="230"/>
      <c r="C321" s="231"/>
      <c r="D321" s="232" t="s">
        <v>76</v>
      </c>
      <c r="E321" s="244" t="s">
        <v>156</v>
      </c>
      <c r="F321" s="244" t="s">
        <v>393</v>
      </c>
      <c r="G321" s="231"/>
      <c r="H321" s="231"/>
      <c r="I321" s="234"/>
      <c r="J321" s="245">
        <f>BK321</f>
        <v>0</v>
      </c>
      <c r="K321" s="231"/>
      <c r="L321" s="236"/>
      <c r="M321" s="237"/>
      <c r="N321" s="238"/>
      <c r="O321" s="238"/>
      <c r="P321" s="239">
        <f>SUM(P322:P354)</f>
        <v>0</v>
      </c>
      <c r="Q321" s="238"/>
      <c r="R321" s="239">
        <f>SUM(R322:R354)</f>
        <v>45.388303040999993</v>
      </c>
      <c r="S321" s="238"/>
      <c r="T321" s="240">
        <f>SUM(T322:T354)</f>
        <v>0</v>
      </c>
      <c r="U321" s="12"/>
      <c r="V321" s="12"/>
      <c r="W321" s="12"/>
      <c r="X321" s="12"/>
      <c r="Y321" s="12"/>
      <c r="Z321" s="12"/>
      <c r="AA321" s="12"/>
      <c r="AB321" s="12"/>
      <c r="AC321" s="12"/>
      <c r="AD321" s="12"/>
      <c r="AE321" s="12"/>
      <c r="AR321" s="241" t="s">
        <v>21</v>
      </c>
      <c r="AT321" s="242" t="s">
        <v>76</v>
      </c>
      <c r="AU321" s="242" t="s">
        <v>21</v>
      </c>
      <c r="AY321" s="241" t="s">
        <v>149</v>
      </c>
      <c r="BK321" s="243">
        <f>SUM(BK322:BK354)</f>
        <v>0</v>
      </c>
    </row>
    <row r="322" s="2" customFormat="1" ht="21.75" customHeight="1">
      <c r="A322" s="39"/>
      <c r="B322" s="40"/>
      <c r="C322" s="246" t="s">
        <v>422</v>
      </c>
      <c r="D322" s="246" t="s">
        <v>151</v>
      </c>
      <c r="E322" s="247" t="s">
        <v>395</v>
      </c>
      <c r="F322" s="248" t="s">
        <v>396</v>
      </c>
      <c r="G322" s="249" t="s">
        <v>154</v>
      </c>
      <c r="H322" s="250">
        <v>52.125</v>
      </c>
      <c r="I322" s="251"/>
      <c r="J322" s="252">
        <f>ROUND(I322*H322,2)</f>
        <v>0</v>
      </c>
      <c r="K322" s="248" t="s">
        <v>155</v>
      </c>
      <c r="L322" s="45"/>
      <c r="M322" s="253" t="s">
        <v>1</v>
      </c>
      <c r="N322" s="254" t="s">
        <v>42</v>
      </c>
      <c r="O322" s="92"/>
      <c r="P322" s="255">
        <f>O322*H322</f>
        <v>0</v>
      </c>
      <c r="Q322" s="255">
        <v>0</v>
      </c>
      <c r="R322" s="255">
        <f>Q322*H322</f>
        <v>0</v>
      </c>
      <c r="S322" s="255">
        <v>0</v>
      </c>
      <c r="T322" s="256">
        <f>S322*H322</f>
        <v>0</v>
      </c>
      <c r="U322" s="39"/>
      <c r="V322" s="39"/>
      <c r="W322" s="39"/>
      <c r="X322" s="39"/>
      <c r="Y322" s="39"/>
      <c r="Z322" s="39"/>
      <c r="AA322" s="39"/>
      <c r="AB322" s="39"/>
      <c r="AC322" s="39"/>
      <c r="AD322" s="39"/>
      <c r="AE322" s="39"/>
      <c r="AR322" s="257" t="s">
        <v>156</v>
      </c>
      <c r="AT322" s="257" t="s">
        <v>151</v>
      </c>
      <c r="AU322" s="257" t="s">
        <v>85</v>
      </c>
      <c r="AY322" s="18" t="s">
        <v>149</v>
      </c>
      <c r="BE322" s="258">
        <f>IF(N322="základní",J322,0)</f>
        <v>0</v>
      </c>
      <c r="BF322" s="258">
        <f>IF(N322="snížená",J322,0)</f>
        <v>0</v>
      </c>
      <c r="BG322" s="258">
        <f>IF(N322="zákl. přenesená",J322,0)</f>
        <v>0</v>
      </c>
      <c r="BH322" s="258">
        <f>IF(N322="sníž. přenesená",J322,0)</f>
        <v>0</v>
      </c>
      <c r="BI322" s="258">
        <f>IF(N322="nulová",J322,0)</f>
        <v>0</v>
      </c>
      <c r="BJ322" s="18" t="s">
        <v>21</v>
      </c>
      <c r="BK322" s="258">
        <f>ROUND(I322*H322,2)</f>
        <v>0</v>
      </c>
      <c r="BL322" s="18" t="s">
        <v>156</v>
      </c>
      <c r="BM322" s="257" t="s">
        <v>850</v>
      </c>
    </row>
    <row r="323" s="2" customFormat="1">
      <c r="A323" s="39"/>
      <c r="B323" s="40"/>
      <c r="C323" s="41"/>
      <c r="D323" s="259" t="s">
        <v>158</v>
      </c>
      <c r="E323" s="41"/>
      <c r="F323" s="260" t="s">
        <v>398</v>
      </c>
      <c r="G323" s="41"/>
      <c r="H323" s="41"/>
      <c r="I323" s="157"/>
      <c r="J323" s="41"/>
      <c r="K323" s="41"/>
      <c r="L323" s="45"/>
      <c r="M323" s="261"/>
      <c r="N323" s="262"/>
      <c r="O323" s="92"/>
      <c r="P323" s="92"/>
      <c r="Q323" s="92"/>
      <c r="R323" s="92"/>
      <c r="S323" s="92"/>
      <c r="T323" s="93"/>
      <c r="U323" s="39"/>
      <c r="V323" s="39"/>
      <c r="W323" s="39"/>
      <c r="X323" s="39"/>
      <c r="Y323" s="39"/>
      <c r="Z323" s="39"/>
      <c r="AA323" s="39"/>
      <c r="AB323" s="39"/>
      <c r="AC323" s="39"/>
      <c r="AD323" s="39"/>
      <c r="AE323" s="39"/>
      <c r="AT323" s="18" t="s">
        <v>158</v>
      </c>
      <c r="AU323" s="18" t="s">
        <v>85</v>
      </c>
    </row>
    <row r="324" s="2" customFormat="1">
      <c r="A324" s="39"/>
      <c r="B324" s="40"/>
      <c r="C324" s="41"/>
      <c r="D324" s="259" t="s">
        <v>160</v>
      </c>
      <c r="E324" s="41"/>
      <c r="F324" s="263" t="s">
        <v>399</v>
      </c>
      <c r="G324" s="41"/>
      <c r="H324" s="41"/>
      <c r="I324" s="157"/>
      <c r="J324" s="41"/>
      <c r="K324" s="41"/>
      <c r="L324" s="45"/>
      <c r="M324" s="261"/>
      <c r="N324" s="262"/>
      <c r="O324" s="92"/>
      <c r="P324" s="92"/>
      <c r="Q324" s="92"/>
      <c r="R324" s="92"/>
      <c r="S324" s="92"/>
      <c r="T324" s="93"/>
      <c r="U324" s="39"/>
      <c r="V324" s="39"/>
      <c r="W324" s="39"/>
      <c r="X324" s="39"/>
      <c r="Y324" s="39"/>
      <c r="Z324" s="39"/>
      <c r="AA324" s="39"/>
      <c r="AB324" s="39"/>
      <c r="AC324" s="39"/>
      <c r="AD324" s="39"/>
      <c r="AE324" s="39"/>
      <c r="AT324" s="18" t="s">
        <v>160</v>
      </c>
      <c r="AU324" s="18" t="s">
        <v>85</v>
      </c>
    </row>
    <row r="325" s="13" customFormat="1">
      <c r="A325" s="13"/>
      <c r="B325" s="264"/>
      <c r="C325" s="265"/>
      <c r="D325" s="259" t="s">
        <v>162</v>
      </c>
      <c r="E325" s="266" t="s">
        <v>1</v>
      </c>
      <c r="F325" s="267" t="s">
        <v>400</v>
      </c>
      <c r="G325" s="265"/>
      <c r="H325" s="266" t="s">
        <v>1</v>
      </c>
      <c r="I325" s="268"/>
      <c r="J325" s="265"/>
      <c r="K325" s="265"/>
      <c r="L325" s="269"/>
      <c r="M325" s="270"/>
      <c r="N325" s="271"/>
      <c r="O325" s="271"/>
      <c r="P325" s="271"/>
      <c r="Q325" s="271"/>
      <c r="R325" s="271"/>
      <c r="S325" s="271"/>
      <c r="T325" s="272"/>
      <c r="U325" s="13"/>
      <c r="V325" s="13"/>
      <c r="W325" s="13"/>
      <c r="X325" s="13"/>
      <c r="Y325" s="13"/>
      <c r="Z325" s="13"/>
      <c r="AA325" s="13"/>
      <c r="AB325" s="13"/>
      <c r="AC325" s="13"/>
      <c r="AD325" s="13"/>
      <c r="AE325" s="13"/>
      <c r="AT325" s="273" t="s">
        <v>162</v>
      </c>
      <c r="AU325" s="273" t="s">
        <v>85</v>
      </c>
      <c r="AV325" s="13" t="s">
        <v>21</v>
      </c>
      <c r="AW325" s="13" t="s">
        <v>34</v>
      </c>
      <c r="AX325" s="13" t="s">
        <v>77</v>
      </c>
      <c r="AY325" s="273" t="s">
        <v>149</v>
      </c>
    </row>
    <row r="326" s="14" customFormat="1">
      <c r="A326" s="14"/>
      <c r="B326" s="274"/>
      <c r="C326" s="275"/>
      <c r="D326" s="259" t="s">
        <v>162</v>
      </c>
      <c r="E326" s="276" t="s">
        <v>1</v>
      </c>
      <c r="F326" s="277" t="s">
        <v>851</v>
      </c>
      <c r="G326" s="275"/>
      <c r="H326" s="278">
        <v>52.125</v>
      </c>
      <c r="I326" s="279"/>
      <c r="J326" s="275"/>
      <c r="K326" s="275"/>
      <c r="L326" s="280"/>
      <c r="M326" s="281"/>
      <c r="N326" s="282"/>
      <c r="O326" s="282"/>
      <c r="P326" s="282"/>
      <c r="Q326" s="282"/>
      <c r="R326" s="282"/>
      <c r="S326" s="282"/>
      <c r="T326" s="283"/>
      <c r="U326" s="14"/>
      <c r="V326" s="14"/>
      <c r="W326" s="14"/>
      <c r="X326" s="14"/>
      <c r="Y326" s="14"/>
      <c r="Z326" s="14"/>
      <c r="AA326" s="14"/>
      <c r="AB326" s="14"/>
      <c r="AC326" s="14"/>
      <c r="AD326" s="14"/>
      <c r="AE326" s="14"/>
      <c r="AT326" s="284" t="s">
        <v>162</v>
      </c>
      <c r="AU326" s="284" t="s">
        <v>85</v>
      </c>
      <c r="AV326" s="14" t="s">
        <v>85</v>
      </c>
      <c r="AW326" s="14" t="s">
        <v>34</v>
      </c>
      <c r="AX326" s="14" t="s">
        <v>77</v>
      </c>
      <c r="AY326" s="284" t="s">
        <v>149</v>
      </c>
    </row>
    <row r="327" s="15" customFormat="1">
      <c r="A327" s="15"/>
      <c r="B327" s="285"/>
      <c r="C327" s="286"/>
      <c r="D327" s="259" t="s">
        <v>162</v>
      </c>
      <c r="E327" s="287" t="s">
        <v>1</v>
      </c>
      <c r="F327" s="288" t="s">
        <v>166</v>
      </c>
      <c r="G327" s="286"/>
      <c r="H327" s="289">
        <v>52.125</v>
      </c>
      <c r="I327" s="290"/>
      <c r="J327" s="286"/>
      <c r="K327" s="286"/>
      <c r="L327" s="291"/>
      <c r="M327" s="292"/>
      <c r="N327" s="293"/>
      <c r="O327" s="293"/>
      <c r="P327" s="293"/>
      <c r="Q327" s="293"/>
      <c r="R327" s="293"/>
      <c r="S327" s="293"/>
      <c r="T327" s="294"/>
      <c r="U327" s="15"/>
      <c r="V327" s="15"/>
      <c r="W327" s="15"/>
      <c r="X327" s="15"/>
      <c r="Y327" s="15"/>
      <c r="Z327" s="15"/>
      <c r="AA327" s="15"/>
      <c r="AB327" s="15"/>
      <c r="AC327" s="15"/>
      <c r="AD327" s="15"/>
      <c r="AE327" s="15"/>
      <c r="AT327" s="295" t="s">
        <v>162</v>
      </c>
      <c r="AU327" s="295" t="s">
        <v>85</v>
      </c>
      <c r="AV327" s="15" t="s">
        <v>156</v>
      </c>
      <c r="AW327" s="15" t="s">
        <v>34</v>
      </c>
      <c r="AX327" s="15" t="s">
        <v>21</v>
      </c>
      <c r="AY327" s="295" t="s">
        <v>149</v>
      </c>
    </row>
    <row r="328" s="2" customFormat="1" ht="16.5" customHeight="1">
      <c r="A328" s="39"/>
      <c r="B328" s="40"/>
      <c r="C328" s="246" t="s">
        <v>427</v>
      </c>
      <c r="D328" s="246" t="s">
        <v>151</v>
      </c>
      <c r="E328" s="247" t="s">
        <v>403</v>
      </c>
      <c r="F328" s="248" t="s">
        <v>404</v>
      </c>
      <c r="G328" s="249" t="s">
        <v>154</v>
      </c>
      <c r="H328" s="250">
        <v>33.970999999999997</v>
      </c>
      <c r="I328" s="251"/>
      <c r="J328" s="252">
        <f>ROUND(I328*H328,2)</f>
        <v>0</v>
      </c>
      <c r="K328" s="248" t="s">
        <v>155</v>
      </c>
      <c r="L328" s="45"/>
      <c r="M328" s="253" t="s">
        <v>1</v>
      </c>
      <c r="N328" s="254" t="s">
        <v>42</v>
      </c>
      <c r="O328" s="92"/>
      <c r="P328" s="255">
        <f>O328*H328</f>
        <v>0</v>
      </c>
      <c r="Q328" s="255">
        <v>0.21251999999999999</v>
      </c>
      <c r="R328" s="255">
        <f>Q328*H328</f>
        <v>7.2195169199999984</v>
      </c>
      <c r="S328" s="255">
        <v>0</v>
      </c>
      <c r="T328" s="256">
        <f>S328*H328</f>
        <v>0</v>
      </c>
      <c r="U328" s="39"/>
      <c r="V328" s="39"/>
      <c r="W328" s="39"/>
      <c r="X328" s="39"/>
      <c r="Y328" s="39"/>
      <c r="Z328" s="39"/>
      <c r="AA328" s="39"/>
      <c r="AB328" s="39"/>
      <c r="AC328" s="39"/>
      <c r="AD328" s="39"/>
      <c r="AE328" s="39"/>
      <c r="AR328" s="257" t="s">
        <v>156</v>
      </c>
      <c r="AT328" s="257" t="s">
        <v>151</v>
      </c>
      <c r="AU328" s="257" t="s">
        <v>85</v>
      </c>
      <c r="AY328" s="18" t="s">
        <v>149</v>
      </c>
      <c r="BE328" s="258">
        <f>IF(N328="základní",J328,0)</f>
        <v>0</v>
      </c>
      <c r="BF328" s="258">
        <f>IF(N328="snížená",J328,0)</f>
        <v>0</v>
      </c>
      <c r="BG328" s="258">
        <f>IF(N328="zákl. přenesená",J328,0)</f>
        <v>0</v>
      </c>
      <c r="BH328" s="258">
        <f>IF(N328="sníž. přenesená",J328,0)</f>
        <v>0</v>
      </c>
      <c r="BI328" s="258">
        <f>IF(N328="nulová",J328,0)</f>
        <v>0</v>
      </c>
      <c r="BJ328" s="18" t="s">
        <v>21</v>
      </c>
      <c r="BK328" s="258">
        <f>ROUND(I328*H328,2)</f>
        <v>0</v>
      </c>
      <c r="BL328" s="18" t="s">
        <v>156</v>
      </c>
      <c r="BM328" s="257" t="s">
        <v>852</v>
      </c>
    </row>
    <row r="329" s="2" customFormat="1">
      <c r="A329" s="39"/>
      <c r="B329" s="40"/>
      <c r="C329" s="41"/>
      <c r="D329" s="259" t="s">
        <v>158</v>
      </c>
      <c r="E329" s="41"/>
      <c r="F329" s="260" t="s">
        <v>406</v>
      </c>
      <c r="G329" s="41"/>
      <c r="H329" s="41"/>
      <c r="I329" s="157"/>
      <c r="J329" s="41"/>
      <c r="K329" s="41"/>
      <c r="L329" s="45"/>
      <c r="M329" s="261"/>
      <c r="N329" s="262"/>
      <c r="O329" s="92"/>
      <c r="P329" s="92"/>
      <c r="Q329" s="92"/>
      <c r="R329" s="92"/>
      <c r="S329" s="92"/>
      <c r="T329" s="93"/>
      <c r="U329" s="39"/>
      <c r="V329" s="39"/>
      <c r="W329" s="39"/>
      <c r="X329" s="39"/>
      <c r="Y329" s="39"/>
      <c r="Z329" s="39"/>
      <c r="AA329" s="39"/>
      <c r="AB329" s="39"/>
      <c r="AC329" s="39"/>
      <c r="AD329" s="39"/>
      <c r="AE329" s="39"/>
      <c r="AT329" s="18" t="s">
        <v>158</v>
      </c>
      <c r="AU329" s="18" t="s">
        <v>85</v>
      </c>
    </row>
    <row r="330" s="2" customFormat="1">
      <c r="A330" s="39"/>
      <c r="B330" s="40"/>
      <c r="C330" s="41"/>
      <c r="D330" s="259" t="s">
        <v>160</v>
      </c>
      <c r="E330" s="41"/>
      <c r="F330" s="263" t="s">
        <v>407</v>
      </c>
      <c r="G330" s="41"/>
      <c r="H330" s="41"/>
      <c r="I330" s="157"/>
      <c r="J330" s="41"/>
      <c r="K330" s="41"/>
      <c r="L330" s="45"/>
      <c r="M330" s="261"/>
      <c r="N330" s="262"/>
      <c r="O330" s="92"/>
      <c r="P330" s="92"/>
      <c r="Q330" s="92"/>
      <c r="R330" s="92"/>
      <c r="S330" s="92"/>
      <c r="T330" s="93"/>
      <c r="U330" s="39"/>
      <c r="V330" s="39"/>
      <c r="W330" s="39"/>
      <c r="X330" s="39"/>
      <c r="Y330" s="39"/>
      <c r="Z330" s="39"/>
      <c r="AA330" s="39"/>
      <c r="AB330" s="39"/>
      <c r="AC330" s="39"/>
      <c r="AD330" s="39"/>
      <c r="AE330" s="39"/>
      <c r="AT330" s="18" t="s">
        <v>160</v>
      </c>
      <c r="AU330" s="18" t="s">
        <v>85</v>
      </c>
    </row>
    <row r="331" s="13" customFormat="1">
      <c r="A331" s="13"/>
      <c r="B331" s="264"/>
      <c r="C331" s="265"/>
      <c r="D331" s="259" t="s">
        <v>162</v>
      </c>
      <c r="E331" s="266" t="s">
        <v>1</v>
      </c>
      <c r="F331" s="267" t="s">
        <v>198</v>
      </c>
      <c r="G331" s="265"/>
      <c r="H331" s="266" t="s">
        <v>1</v>
      </c>
      <c r="I331" s="268"/>
      <c r="J331" s="265"/>
      <c r="K331" s="265"/>
      <c r="L331" s="269"/>
      <c r="M331" s="270"/>
      <c r="N331" s="271"/>
      <c r="O331" s="271"/>
      <c r="P331" s="271"/>
      <c r="Q331" s="271"/>
      <c r="R331" s="271"/>
      <c r="S331" s="271"/>
      <c r="T331" s="272"/>
      <c r="U331" s="13"/>
      <c r="V331" s="13"/>
      <c r="W331" s="13"/>
      <c r="X331" s="13"/>
      <c r="Y331" s="13"/>
      <c r="Z331" s="13"/>
      <c r="AA331" s="13"/>
      <c r="AB331" s="13"/>
      <c r="AC331" s="13"/>
      <c r="AD331" s="13"/>
      <c r="AE331" s="13"/>
      <c r="AT331" s="273" t="s">
        <v>162</v>
      </c>
      <c r="AU331" s="273" t="s">
        <v>85</v>
      </c>
      <c r="AV331" s="13" t="s">
        <v>21</v>
      </c>
      <c r="AW331" s="13" t="s">
        <v>34</v>
      </c>
      <c r="AX331" s="13" t="s">
        <v>77</v>
      </c>
      <c r="AY331" s="273" t="s">
        <v>149</v>
      </c>
    </row>
    <row r="332" s="14" customFormat="1">
      <c r="A332" s="14"/>
      <c r="B332" s="274"/>
      <c r="C332" s="275"/>
      <c r="D332" s="259" t="s">
        <v>162</v>
      </c>
      <c r="E332" s="276" t="s">
        <v>1</v>
      </c>
      <c r="F332" s="277" t="s">
        <v>748</v>
      </c>
      <c r="G332" s="275"/>
      <c r="H332" s="278">
        <v>19.106999999999999</v>
      </c>
      <c r="I332" s="279"/>
      <c r="J332" s="275"/>
      <c r="K332" s="275"/>
      <c r="L332" s="280"/>
      <c r="M332" s="281"/>
      <c r="N332" s="282"/>
      <c r="O332" s="282"/>
      <c r="P332" s="282"/>
      <c r="Q332" s="282"/>
      <c r="R332" s="282"/>
      <c r="S332" s="282"/>
      <c r="T332" s="283"/>
      <c r="U332" s="14"/>
      <c r="V332" s="14"/>
      <c r="W332" s="14"/>
      <c r="X332" s="14"/>
      <c r="Y332" s="14"/>
      <c r="Z332" s="14"/>
      <c r="AA332" s="14"/>
      <c r="AB332" s="14"/>
      <c r="AC332" s="14"/>
      <c r="AD332" s="14"/>
      <c r="AE332" s="14"/>
      <c r="AT332" s="284" t="s">
        <v>162</v>
      </c>
      <c r="AU332" s="284" t="s">
        <v>85</v>
      </c>
      <c r="AV332" s="14" t="s">
        <v>85</v>
      </c>
      <c r="AW332" s="14" t="s">
        <v>34</v>
      </c>
      <c r="AX332" s="14" t="s">
        <v>77</v>
      </c>
      <c r="AY332" s="284" t="s">
        <v>149</v>
      </c>
    </row>
    <row r="333" s="13" customFormat="1">
      <c r="A333" s="13"/>
      <c r="B333" s="264"/>
      <c r="C333" s="265"/>
      <c r="D333" s="259" t="s">
        <v>162</v>
      </c>
      <c r="E333" s="266" t="s">
        <v>1</v>
      </c>
      <c r="F333" s="267" t="s">
        <v>200</v>
      </c>
      <c r="G333" s="265"/>
      <c r="H333" s="266" t="s">
        <v>1</v>
      </c>
      <c r="I333" s="268"/>
      <c r="J333" s="265"/>
      <c r="K333" s="265"/>
      <c r="L333" s="269"/>
      <c r="M333" s="270"/>
      <c r="N333" s="271"/>
      <c r="O333" s="271"/>
      <c r="P333" s="271"/>
      <c r="Q333" s="271"/>
      <c r="R333" s="271"/>
      <c r="S333" s="271"/>
      <c r="T333" s="272"/>
      <c r="U333" s="13"/>
      <c r="V333" s="13"/>
      <c r="W333" s="13"/>
      <c r="X333" s="13"/>
      <c r="Y333" s="13"/>
      <c r="Z333" s="13"/>
      <c r="AA333" s="13"/>
      <c r="AB333" s="13"/>
      <c r="AC333" s="13"/>
      <c r="AD333" s="13"/>
      <c r="AE333" s="13"/>
      <c r="AT333" s="273" t="s">
        <v>162</v>
      </c>
      <c r="AU333" s="273" t="s">
        <v>85</v>
      </c>
      <c r="AV333" s="13" t="s">
        <v>21</v>
      </c>
      <c r="AW333" s="13" t="s">
        <v>34</v>
      </c>
      <c r="AX333" s="13" t="s">
        <v>77</v>
      </c>
      <c r="AY333" s="273" t="s">
        <v>149</v>
      </c>
    </row>
    <row r="334" s="14" customFormat="1">
      <c r="A334" s="14"/>
      <c r="B334" s="274"/>
      <c r="C334" s="275"/>
      <c r="D334" s="259" t="s">
        <v>162</v>
      </c>
      <c r="E334" s="276" t="s">
        <v>1</v>
      </c>
      <c r="F334" s="277" t="s">
        <v>749</v>
      </c>
      <c r="G334" s="275"/>
      <c r="H334" s="278">
        <v>14.864000000000001</v>
      </c>
      <c r="I334" s="279"/>
      <c r="J334" s="275"/>
      <c r="K334" s="275"/>
      <c r="L334" s="280"/>
      <c r="M334" s="281"/>
      <c r="N334" s="282"/>
      <c r="O334" s="282"/>
      <c r="P334" s="282"/>
      <c r="Q334" s="282"/>
      <c r="R334" s="282"/>
      <c r="S334" s="282"/>
      <c r="T334" s="283"/>
      <c r="U334" s="14"/>
      <c r="V334" s="14"/>
      <c r="W334" s="14"/>
      <c r="X334" s="14"/>
      <c r="Y334" s="14"/>
      <c r="Z334" s="14"/>
      <c r="AA334" s="14"/>
      <c r="AB334" s="14"/>
      <c r="AC334" s="14"/>
      <c r="AD334" s="14"/>
      <c r="AE334" s="14"/>
      <c r="AT334" s="284" t="s">
        <v>162</v>
      </c>
      <c r="AU334" s="284" t="s">
        <v>85</v>
      </c>
      <c r="AV334" s="14" t="s">
        <v>85</v>
      </c>
      <c r="AW334" s="14" t="s">
        <v>34</v>
      </c>
      <c r="AX334" s="14" t="s">
        <v>77</v>
      </c>
      <c r="AY334" s="284" t="s">
        <v>149</v>
      </c>
    </row>
    <row r="335" s="15" customFormat="1">
      <c r="A335" s="15"/>
      <c r="B335" s="285"/>
      <c r="C335" s="286"/>
      <c r="D335" s="259" t="s">
        <v>162</v>
      </c>
      <c r="E335" s="287" t="s">
        <v>1</v>
      </c>
      <c r="F335" s="288" t="s">
        <v>166</v>
      </c>
      <c r="G335" s="286"/>
      <c r="H335" s="289">
        <v>33.970999999999997</v>
      </c>
      <c r="I335" s="290"/>
      <c r="J335" s="286"/>
      <c r="K335" s="286"/>
      <c r="L335" s="291"/>
      <c r="M335" s="292"/>
      <c r="N335" s="293"/>
      <c r="O335" s="293"/>
      <c r="P335" s="293"/>
      <c r="Q335" s="293"/>
      <c r="R335" s="293"/>
      <c r="S335" s="293"/>
      <c r="T335" s="294"/>
      <c r="U335" s="15"/>
      <c r="V335" s="15"/>
      <c r="W335" s="15"/>
      <c r="X335" s="15"/>
      <c r="Y335" s="15"/>
      <c r="Z335" s="15"/>
      <c r="AA335" s="15"/>
      <c r="AB335" s="15"/>
      <c r="AC335" s="15"/>
      <c r="AD335" s="15"/>
      <c r="AE335" s="15"/>
      <c r="AT335" s="295" t="s">
        <v>162</v>
      </c>
      <c r="AU335" s="295" t="s">
        <v>85</v>
      </c>
      <c r="AV335" s="15" t="s">
        <v>156</v>
      </c>
      <c r="AW335" s="15" t="s">
        <v>34</v>
      </c>
      <c r="AX335" s="15" t="s">
        <v>21</v>
      </c>
      <c r="AY335" s="295" t="s">
        <v>149</v>
      </c>
    </row>
    <row r="336" s="2" customFormat="1" ht="21.75" customHeight="1">
      <c r="A336" s="39"/>
      <c r="B336" s="40"/>
      <c r="C336" s="246" t="s">
        <v>433</v>
      </c>
      <c r="D336" s="246" t="s">
        <v>151</v>
      </c>
      <c r="E336" s="247" t="s">
        <v>409</v>
      </c>
      <c r="F336" s="248" t="s">
        <v>410</v>
      </c>
      <c r="G336" s="249" t="s">
        <v>169</v>
      </c>
      <c r="H336" s="250">
        <v>1.46</v>
      </c>
      <c r="I336" s="251"/>
      <c r="J336" s="252">
        <f>ROUND(I336*H336,2)</f>
        <v>0</v>
      </c>
      <c r="K336" s="248" t="s">
        <v>155</v>
      </c>
      <c r="L336" s="45"/>
      <c r="M336" s="253" t="s">
        <v>1</v>
      </c>
      <c r="N336" s="254" t="s">
        <v>42</v>
      </c>
      <c r="O336" s="92"/>
      <c r="P336" s="255">
        <f>O336*H336</f>
        <v>0</v>
      </c>
      <c r="Q336" s="255">
        <v>2.052</v>
      </c>
      <c r="R336" s="255">
        <f>Q336*H336</f>
        <v>2.9959199999999999</v>
      </c>
      <c r="S336" s="255">
        <v>0</v>
      </c>
      <c r="T336" s="256">
        <f>S336*H336</f>
        <v>0</v>
      </c>
      <c r="U336" s="39"/>
      <c r="V336" s="39"/>
      <c r="W336" s="39"/>
      <c r="X336" s="39"/>
      <c r="Y336" s="39"/>
      <c r="Z336" s="39"/>
      <c r="AA336" s="39"/>
      <c r="AB336" s="39"/>
      <c r="AC336" s="39"/>
      <c r="AD336" s="39"/>
      <c r="AE336" s="39"/>
      <c r="AR336" s="257" t="s">
        <v>156</v>
      </c>
      <c r="AT336" s="257" t="s">
        <v>151</v>
      </c>
      <c r="AU336" s="257" t="s">
        <v>85</v>
      </c>
      <c r="AY336" s="18" t="s">
        <v>149</v>
      </c>
      <c r="BE336" s="258">
        <f>IF(N336="základní",J336,0)</f>
        <v>0</v>
      </c>
      <c r="BF336" s="258">
        <f>IF(N336="snížená",J336,0)</f>
        <v>0</v>
      </c>
      <c r="BG336" s="258">
        <f>IF(N336="zákl. přenesená",J336,0)</f>
        <v>0</v>
      </c>
      <c r="BH336" s="258">
        <f>IF(N336="sníž. přenesená",J336,0)</f>
        <v>0</v>
      </c>
      <c r="BI336" s="258">
        <f>IF(N336="nulová",J336,0)</f>
        <v>0</v>
      </c>
      <c r="BJ336" s="18" t="s">
        <v>21</v>
      </c>
      <c r="BK336" s="258">
        <f>ROUND(I336*H336,2)</f>
        <v>0</v>
      </c>
      <c r="BL336" s="18" t="s">
        <v>156</v>
      </c>
      <c r="BM336" s="257" t="s">
        <v>853</v>
      </c>
    </row>
    <row r="337" s="2" customFormat="1">
      <c r="A337" s="39"/>
      <c r="B337" s="40"/>
      <c r="C337" s="41"/>
      <c r="D337" s="259" t="s">
        <v>158</v>
      </c>
      <c r="E337" s="41"/>
      <c r="F337" s="260" t="s">
        <v>412</v>
      </c>
      <c r="G337" s="41"/>
      <c r="H337" s="41"/>
      <c r="I337" s="157"/>
      <c r="J337" s="41"/>
      <c r="K337" s="41"/>
      <c r="L337" s="45"/>
      <c r="M337" s="261"/>
      <c r="N337" s="262"/>
      <c r="O337" s="92"/>
      <c r="P337" s="92"/>
      <c r="Q337" s="92"/>
      <c r="R337" s="92"/>
      <c r="S337" s="92"/>
      <c r="T337" s="93"/>
      <c r="U337" s="39"/>
      <c r="V337" s="39"/>
      <c r="W337" s="39"/>
      <c r="X337" s="39"/>
      <c r="Y337" s="39"/>
      <c r="Z337" s="39"/>
      <c r="AA337" s="39"/>
      <c r="AB337" s="39"/>
      <c r="AC337" s="39"/>
      <c r="AD337" s="39"/>
      <c r="AE337" s="39"/>
      <c r="AT337" s="18" t="s">
        <v>158</v>
      </c>
      <c r="AU337" s="18" t="s">
        <v>85</v>
      </c>
    </row>
    <row r="338" s="2" customFormat="1">
      <c r="A338" s="39"/>
      <c r="B338" s="40"/>
      <c r="C338" s="41"/>
      <c r="D338" s="259" t="s">
        <v>160</v>
      </c>
      <c r="E338" s="41"/>
      <c r="F338" s="263" t="s">
        <v>413</v>
      </c>
      <c r="G338" s="41"/>
      <c r="H338" s="41"/>
      <c r="I338" s="157"/>
      <c r="J338" s="41"/>
      <c r="K338" s="41"/>
      <c r="L338" s="45"/>
      <c r="M338" s="261"/>
      <c r="N338" s="262"/>
      <c r="O338" s="92"/>
      <c r="P338" s="92"/>
      <c r="Q338" s="92"/>
      <c r="R338" s="92"/>
      <c r="S338" s="92"/>
      <c r="T338" s="93"/>
      <c r="U338" s="39"/>
      <c r="V338" s="39"/>
      <c r="W338" s="39"/>
      <c r="X338" s="39"/>
      <c r="Y338" s="39"/>
      <c r="Z338" s="39"/>
      <c r="AA338" s="39"/>
      <c r="AB338" s="39"/>
      <c r="AC338" s="39"/>
      <c r="AD338" s="39"/>
      <c r="AE338" s="39"/>
      <c r="AT338" s="18" t="s">
        <v>160</v>
      </c>
      <c r="AU338" s="18" t="s">
        <v>85</v>
      </c>
    </row>
    <row r="339" s="14" customFormat="1">
      <c r="A339" s="14"/>
      <c r="B339" s="274"/>
      <c r="C339" s="275"/>
      <c r="D339" s="259" t="s">
        <v>162</v>
      </c>
      <c r="E339" s="276" t="s">
        <v>1</v>
      </c>
      <c r="F339" s="277" t="s">
        <v>854</v>
      </c>
      <c r="G339" s="275"/>
      <c r="H339" s="278">
        <v>0.90000000000000002</v>
      </c>
      <c r="I339" s="279"/>
      <c r="J339" s="275"/>
      <c r="K339" s="275"/>
      <c r="L339" s="280"/>
      <c r="M339" s="281"/>
      <c r="N339" s="282"/>
      <c r="O339" s="282"/>
      <c r="P339" s="282"/>
      <c r="Q339" s="282"/>
      <c r="R339" s="282"/>
      <c r="S339" s="282"/>
      <c r="T339" s="283"/>
      <c r="U339" s="14"/>
      <c r="V339" s="14"/>
      <c r="W339" s="14"/>
      <c r="X339" s="14"/>
      <c r="Y339" s="14"/>
      <c r="Z339" s="14"/>
      <c r="AA339" s="14"/>
      <c r="AB339" s="14"/>
      <c r="AC339" s="14"/>
      <c r="AD339" s="14"/>
      <c r="AE339" s="14"/>
      <c r="AT339" s="284" t="s">
        <v>162</v>
      </c>
      <c r="AU339" s="284" t="s">
        <v>85</v>
      </c>
      <c r="AV339" s="14" t="s">
        <v>85</v>
      </c>
      <c r="AW339" s="14" t="s">
        <v>34</v>
      </c>
      <c r="AX339" s="14" t="s">
        <v>77</v>
      </c>
      <c r="AY339" s="284" t="s">
        <v>149</v>
      </c>
    </row>
    <row r="340" s="14" customFormat="1">
      <c r="A340" s="14"/>
      <c r="B340" s="274"/>
      <c r="C340" s="275"/>
      <c r="D340" s="259" t="s">
        <v>162</v>
      </c>
      <c r="E340" s="276" t="s">
        <v>1</v>
      </c>
      <c r="F340" s="277" t="s">
        <v>855</v>
      </c>
      <c r="G340" s="275"/>
      <c r="H340" s="278">
        <v>0.56000000000000005</v>
      </c>
      <c r="I340" s="279"/>
      <c r="J340" s="275"/>
      <c r="K340" s="275"/>
      <c r="L340" s="280"/>
      <c r="M340" s="281"/>
      <c r="N340" s="282"/>
      <c r="O340" s="282"/>
      <c r="P340" s="282"/>
      <c r="Q340" s="282"/>
      <c r="R340" s="282"/>
      <c r="S340" s="282"/>
      <c r="T340" s="283"/>
      <c r="U340" s="14"/>
      <c r="V340" s="14"/>
      <c r="W340" s="14"/>
      <c r="X340" s="14"/>
      <c r="Y340" s="14"/>
      <c r="Z340" s="14"/>
      <c r="AA340" s="14"/>
      <c r="AB340" s="14"/>
      <c r="AC340" s="14"/>
      <c r="AD340" s="14"/>
      <c r="AE340" s="14"/>
      <c r="AT340" s="284" t="s">
        <v>162</v>
      </c>
      <c r="AU340" s="284" t="s">
        <v>85</v>
      </c>
      <c r="AV340" s="14" t="s">
        <v>85</v>
      </c>
      <c r="AW340" s="14" t="s">
        <v>34</v>
      </c>
      <c r="AX340" s="14" t="s">
        <v>77</v>
      </c>
      <c r="AY340" s="284" t="s">
        <v>149</v>
      </c>
    </row>
    <row r="341" s="15" customFormat="1">
      <c r="A341" s="15"/>
      <c r="B341" s="285"/>
      <c r="C341" s="286"/>
      <c r="D341" s="259" t="s">
        <v>162</v>
      </c>
      <c r="E341" s="287" t="s">
        <v>1</v>
      </c>
      <c r="F341" s="288" t="s">
        <v>166</v>
      </c>
      <c r="G341" s="286"/>
      <c r="H341" s="289">
        <v>1.46</v>
      </c>
      <c r="I341" s="290"/>
      <c r="J341" s="286"/>
      <c r="K341" s="286"/>
      <c r="L341" s="291"/>
      <c r="M341" s="292"/>
      <c r="N341" s="293"/>
      <c r="O341" s="293"/>
      <c r="P341" s="293"/>
      <c r="Q341" s="293"/>
      <c r="R341" s="293"/>
      <c r="S341" s="293"/>
      <c r="T341" s="294"/>
      <c r="U341" s="15"/>
      <c r="V341" s="15"/>
      <c r="W341" s="15"/>
      <c r="X341" s="15"/>
      <c r="Y341" s="15"/>
      <c r="Z341" s="15"/>
      <c r="AA341" s="15"/>
      <c r="AB341" s="15"/>
      <c r="AC341" s="15"/>
      <c r="AD341" s="15"/>
      <c r="AE341" s="15"/>
      <c r="AT341" s="295" t="s">
        <v>162</v>
      </c>
      <c r="AU341" s="295" t="s">
        <v>85</v>
      </c>
      <c r="AV341" s="15" t="s">
        <v>156</v>
      </c>
      <c r="AW341" s="15" t="s">
        <v>34</v>
      </c>
      <c r="AX341" s="15" t="s">
        <v>21</v>
      </c>
      <c r="AY341" s="295" t="s">
        <v>149</v>
      </c>
    </row>
    <row r="342" s="2" customFormat="1" ht="21.75" customHeight="1">
      <c r="A342" s="39"/>
      <c r="B342" s="40"/>
      <c r="C342" s="246" t="s">
        <v>441</v>
      </c>
      <c r="D342" s="246" t="s">
        <v>151</v>
      </c>
      <c r="E342" s="247" t="s">
        <v>416</v>
      </c>
      <c r="F342" s="248" t="s">
        <v>417</v>
      </c>
      <c r="G342" s="249" t="s">
        <v>154</v>
      </c>
      <c r="H342" s="250">
        <v>33.970999999999997</v>
      </c>
      <c r="I342" s="251"/>
      <c r="J342" s="252">
        <f>ROUND(I342*H342,2)</f>
        <v>0</v>
      </c>
      <c r="K342" s="248" t="s">
        <v>155</v>
      </c>
      <c r="L342" s="45"/>
      <c r="M342" s="253" t="s">
        <v>1</v>
      </c>
      <c r="N342" s="254" t="s">
        <v>42</v>
      </c>
      <c r="O342" s="92"/>
      <c r="P342" s="255">
        <f>O342*H342</f>
        <v>0</v>
      </c>
      <c r="Q342" s="255">
        <v>1.031199</v>
      </c>
      <c r="R342" s="255">
        <f>Q342*H342</f>
        <v>35.030861228999996</v>
      </c>
      <c r="S342" s="255">
        <v>0</v>
      </c>
      <c r="T342" s="256">
        <f>S342*H342</f>
        <v>0</v>
      </c>
      <c r="U342" s="39"/>
      <c r="V342" s="39"/>
      <c r="W342" s="39"/>
      <c r="X342" s="39"/>
      <c r="Y342" s="39"/>
      <c r="Z342" s="39"/>
      <c r="AA342" s="39"/>
      <c r="AB342" s="39"/>
      <c r="AC342" s="39"/>
      <c r="AD342" s="39"/>
      <c r="AE342" s="39"/>
      <c r="AR342" s="257" t="s">
        <v>156</v>
      </c>
      <c r="AT342" s="257" t="s">
        <v>151</v>
      </c>
      <c r="AU342" s="257" t="s">
        <v>85</v>
      </c>
      <c r="AY342" s="18" t="s">
        <v>149</v>
      </c>
      <c r="BE342" s="258">
        <f>IF(N342="základní",J342,0)</f>
        <v>0</v>
      </c>
      <c r="BF342" s="258">
        <f>IF(N342="snížená",J342,0)</f>
        <v>0</v>
      </c>
      <c r="BG342" s="258">
        <f>IF(N342="zákl. přenesená",J342,0)</f>
        <v>0</v>
      </c>
      <c r="BH342" s="258">
        <f>IF(N342="sníž. přenesená",J342,0)</f>
        <v>0</v>
      </c>
      <c r="BI342" s="258">
        <f>IF(N342="nulová",J342,0)</f>
        <v>0</v>
      </c>
      <c r="BJ342" s="18" t="s">
        <v>21</v>
      </c>
      <c r="BK342" s="258">
        <f>ROUND(I342*H342,2)</f>
        <v>0</v>
      </c>
      <c r="BL342" s="18" t="s">
        <v>156</v>
      </c>
      <c r="BM342" s="257" t="s">
        <v>856</v>
      </c>
    </row>
    <row r="343" s="2" customFormat="1">
      <c r="A343" s="39"/>
      <c r="B343" s="40"/>
      <c r="C343" s="41"/>
      <c r="D343" s="259" t="s">
        <v>158</v>
      </c>
      <c r="E343" s="41"/>
      <c r="F343" s="260" t="s">
        <v>419</v>
      </c>
      <c r="G343" s="41"/>
      <c r="H343" s="41"/>
      <c r="I343" s="157"/>
      <c r="J343" s="41"/>
      <c r="K343" s="41"/>
      <c r="L343" s="45"/>
      <c r="M343" s="261"/>
      <c r="N343" s="262"/>
      <c r="O343" s="92"/>
      <c r="P343" s="92"/>
      <c r="Q343" s="92"/>
      <c r="R343" s="92"/>
      <c r="S343" s="92"/>
      <c r="T343" s="93"/>
      <c r="U343" s="39"/>
      <c r="V343" s="39"/>
      <c r="W343" s="39"/>
      <c r="X343" s="39"/>
      <c r="Y343" s="39"/>
      <c r="Z343" s="39"/>
      <c r="AA343" s="39"/>
      <c r="AB343" s="39"/>
      <c r="AC343" s="39"/>
      <c r="AD343" s="39"/>
      <c r="AE343" s="39"/>
      <c r="AT343" s="18" t="s">
        <v>158</v>
      </c>
      <c r="AU343" s="18" t="s">
        <v>85</v>
      </c>
    </row>
    <row r="344" s="2" customFormat="1">
      <c r="A344" s="39"/>
      <c r="B344" s="40"/>
      <c r="C344" s="41"/>
      <c r="D344" s="259" t="s">
        <v>160</v>
      </c>
      <c r="E344" s="41"/>
      <c r="F344" s="263" t="s">
        <v>420</v>
      </c>
      <c r="G344" s="41"/>
      <c r="H344" s="41"/>
      <c r="I344" s="157"/>
      <c r="J344" s="41"/>
      <c r="K344" s="41"/>
      <c r="L344" s="45"/>
      <c r="M344" s="261"/>
      <c r="N344" s="262"/>
      <c r="O344" s="92"/>
      <c r="P344" s="92"/>
      <c r="Q344" s="92"/>
      <c r="R344" s="92"/>
      <c r="S344" s="92"/>
      <c r="T344" s="93"/>
      <c r="U344" s="39"/>
      <c r="V344" s="39"/>
      <c r="W344" s="39"/>
      <c r="X344" s="39"/>
      <c r="Y344" s="39"/>
      <c r="Z344" s="39"/>
      <c r="AA344" s="39"/>
      <c r="AB344" s="39"/>
      <c r="AC344" s="39"/>
      <c r="AD344" s="39"/>
      <c r="AE344" s="39"/>
      <c r="AT344" s="18" t="s">
        <v>160</v>
      </c>
      <c r="AU344" s="18" t="s">
        <v>85</v>
      </c>
    </row>
    <row r="345" s="13" customFormat="1">
      <c r="A345" s="13"/>
      <c r="B345" s="264"/>
      <c r="C345" s="265"/>
      <c r="D345" s="259" t="s">
        <v>162</v>
      </c>
      <c r="E345" s="266" t="s">
        <v>1</v>
      </c>
      <c r="F345" s="267" t="s">
        <v>198</v>
      </c>
      <c r="G345" s="265"/>
      <c r="H345" s="266" t="s">
        <v>1</v>
      </c>
      <c r="I345" s="268"/>
      <c r="J345" s="265"/>
      <c r="K345" s="265"/>
      <c r="L345" s="269"/>
      <c r="M345" s="270"/>
      <c r="N345" s="271"/>
      <c r="O345" s="271"/>
      <c r="P345" s="271"/>
      <c r="Q345" s="271"/>
      <c r="R345" s="271"/>
      <c r="S345" s="271"/>
      <c r="T345" s="272"/>
      <c r="U345" s="13"/>
      <c r="V345" s="13"/>
      <c r="W345" s="13"/>
      <c r="X345" s="13"/>
      <c r="Y345" s="13"/>
      <c r="Z345" s="13"/>
      <c r="AA345" s="13"/>
      <c r="AB345" s="13"/>
      <c r="AC345" s="13"/>
      <c r="AD345" s="13"/>
      <c r="AE345" s="13"/>
      <c r="AT345" s="273" t="s">
        <v>162</v>
      </c>
      <c r="AU345" s="273" t="s">
        <v>85</v>
      </c>
      <c r="AV345" s="13" t="s">
        <v>21</v>
      </c>
      <c r="AW345" s="13" t="s">
        <v>34</v>
      </c>
      <c r="AX345" s="13" t="s">
        <v>77</v>
      </c>
      <c r="AY345" s="273" t="s">
        <v>149</v>
      </c>
    </row>
    <row r="346" s="14" customFormat="1">
      <c r="A346" s="14"/>
      <c r="B346" s="274"/>
      <c r="C346" s="275"/>
      <c r="D346" s="259" t="s">
        <v>162</v>
      </c>
      <c r="E346" s="276" t="s">
        <v>1</v>
      </c>
      <c r="F346" s="277" t="s">
        <v>748</v>
      </c>
      <c r="G346" s="275"/>
      <c r="H346" s="278">
        <v>19.106999999999999</v>
      </c>
      <c r="I346" s="279"/>
      <c r="J346" s="275"/>
      <c r="K346" s="275"/>
      <c r="L346" s="280"/>
      <c r="M346" s="281"/>
      <c r="N346" s="282"/>
      <c r="O346" s="282"/>
      <c r="P346" s="282"/>
      <c r="Q346" s="282"/>
      <c r="R346" s="282"/>
      <c r="S346" s="282"/>
      <c r="T346" s="283"/>
      <c r="U346" s="14"/>
      <c r="V346" s="14"/>
      <c r="W346" s="14"/>
      <c r="X346" s="14"/>
      <c r="Y346" s="14"/>
      <c r="Z346" s="14"/>
      <c r="AA346" s="14"/>
      <c r="AB346" s="14"/>
      <c r="AC346" s="14"/>
      <c r="AD346" s="14"/>
      <c r="AE346" s="14"/>
      <c r="AT346" s="284" t="s">
        <v>162</v>
      </c>
      <c r="AU346" s="284" t="s">
        <v>85</v>
      </c>
      <c r="AV346" s="14" t="s">
        <v>85</v>
      </c>
      <c r="AW346" s="14" t="s">
        <v>34</v>
      </c>
      <c r="AX346" s="14" t="s">
        <v>77</v>
      </c>
      <c r="AY346" s="284" t="s">
        <v>149</v>
      </c>
    </row>
    <row r="347" s="13" customFormat="1">
      <c r="A347" s="13"/>
      <c r="B347" s="264"/>
      <c r="C347" s="265"/>
      <c r="D347" s="259" t="s">
        <v>162</v>
      </c>
      <c r="E347" s="266" t="s">
        <v>1</v>
      </c>
      <c r="F347" s="267" t="s">
        <v>200</v>
      </c>
      <c r="G347" s="265"/>
      <c r="H347" s="266" t="s">
        <v>1</v>
      </c>
      <c r="I347" s="268"/>
      <c r="J347" s="265"/>
      <c r="K347" s="265"/>
      <c r="L347" s="269"/>
      <c r="M347" s="270"/>
      <c r="N347" s="271"/>
      <c r="O347" s="271"/>
      <c r="P347" s="271"/>
      <c r="Q347" s="271"/>
      <c r="R347" s="271"/>
      <c r="S347" s="271"/>
      <c r="T347" s="272"/>
      <c r="U347" s="13"/>
      <c r="V347" s="13"/>
      <c r="W347" s="13"/>
      <c r="X347" s="13"/>
      <c r="Y347" s="13"/>
      <c r="Z347" s="13"/>
      <c r="AA347" s="13"/>
      <c r="AB347" s="13"/>
      <c r="AC347" s="13"/>
      <c r="AD347" s="13"/>
      <c r="AE347" s="13"/>
      <c r="AT347" s="273" t="s">
        <v>162</v>
      </c>
      <c r="AU347" s="273" t="s">
        <v>85</v>
      </c>
      <c r="AV347" s="13" t="s">
        <v>21</v>
      </c>
      <c r="AW347" s="13" t="s">
        <v>34</v>
      </c>
      <c r="AX347" s="13" t="s">
        <v>77</v>
      </c>
      <c r="AY347" s="273" t="s">
        <v>149</v>
      </c>
    </row>
    <row r="348" s="14" customFormat="1">
      <c r="A348" s="14"/>
      <c r="B348" s="274"/>
      <c r="C348" s="275"/>
      <c r="D348" s="259" t="s">
        <v>162</v>
      </c>
      <c r="E348" s="276" t="s">
        <v>1</v>
      </c>
      <c r="F348" s="277" t="s">
        <v>749</v>
      </c>
      <c r="G348" s="275"/>
      <c r="H348" s="278">
        <v>14.864000000000001</v>
      </c>
      <c r="I348" s="279"/>
      <c r="J348" s="275"/>
      <c r="K348" s="275"/>
      <c r="L348" s="280"/>
      <c r="M348" s="281"/>
      <c r="N348" s="282"/>
      <c r="O348" s="282"/>
      <c r="P348" s="282"/>
      <c r="Q348" s="282"/>
      <c r="R348" s="282"/>
      <c r="S348" s="282"/>
      <c r="T348" s="283"/>
      <c r="U348" s="14"/>
      <c r="V348" s="14"/>
      <c r="W348" s="14"/>
      <c r="X348" s="14"/>
      <c r="Y348" s="14"/>
      <c r="Z348" s="14"/>
      <c r="AA348" s="14"/>
      <c r="AB348" s="14"/>
      <c r="AC348" s="14"/>
      <c r="AD348" s="14"/>
      <c r="AE348" s="14"/>
      <c r="AT348" s="284" t="s">
        <v>162</v>
      </c>
      <c r="AU348" s="284" t="s">
        <v>85</v>
      </c>
      <c r="AV348" s="14" t="s">
        <v>85</v>
      </c>
      <c r="AW348" s="14" t="s">
        <v>34</v>
      </c>
      <c r="AX348" s="14" t="s">
        <v>77</v>
      </c>
      <c r="AY348" s="284" t="s">
        <v>149</v>
      </c>
    </row>
    <row r="349" s="15" customFormat="1">
      <c r="A349" s="15"/>
      <c r="B349" s="285"/>
      <c r="C349" s="286"/>
      <c r="D349" s="259" t="s">
        <v>162</v>
      </c>
      <c r="E349" s="287" t="s">
        <v>1</v>
      </c>
      <c r="F349" s="288" t="s">
        <v>166</v>
      </c>
      <c r="G349" s="286"/>
      <c r="H349" s="289">
        <v>33.970999999999997</v>
      </c>
      <c r="I349" s="290"/>
      <c r="J349" s="286"/>
      <c r="K349" s="286"/>
      <c r="L349" s="291"/>
      <c r="M349" s="292"/>
      <c r="N349" s="293"/>
      <c r="O349" s="293"/>
      <c r="P349" s="293"/>
      <c r="Q349" s="293"/>
      <c r="R349" s="293"/>
      <c r="S349" s="293"/>
      <c r="T349" s="294"/>
      <c r="U349" s="15"/>
      <c r="V349" s="15"/>
      <c r="W349" s="15"/>
      <c r="X349" s="15"/>
      <c r="Y349" s="15"/>
      <c r="Z349" s="15"/>
      <c r="AA349" s="15"/>
      <c r="AB349" s="15"/>
      <c r="AC349" s="15"/>
      <c r="AD349" s="15"/>
      <c r="AE349" s="15"/>
      <c r="AT349" s="295" t="s">
        <v>162</v>
      </c>
      <c r="AU349" s="295" t="s">
        <v>85</v>
      </c>
      <c r="AV349" s="15" t="s">
        <v>156</v>
      </c>
      <c r="AW349" s="15" t="s">
        <v>34</v>
      </c>
      <c r="AX349" s="15" t="s">
        <v>21</v>
      </c>
      <c r="AY349" s="295" t="s">
        <v>149</v>
      </c>
    </row>
    <row r="350" s="2" customFormat="1" ht="21.75" customHeight="1">
      <c r="A350" s="39"/>
      <c r="B350" s="40"/>
      <c r="C350" s="246" t="s">
        <v>448</v>
      </c>
      <c r="D350" s="246" t="s">
        <v>151</v>
      </c>
      <c r="E350" s="247" t="s">
        <v>355</v>
      </c>
      <c r="F350" s="248" t="s">
        <v>356</v>
      </c>
      <c r="G350" s="249" t="s">
        <v>243</v>
      </c>
      <c r="H350" s="250">
        <v>0.13400000000000001</v>
      </c>
      <c r="I350" s="251"/>
      <c r="J350" s="252">
        <f>ROUND(I350*H350,2)</f>
        <v>0</v>
      </c>
      <c r="K350" s="248" t="s">
        <v>155</v>
      </c>
      <c r="L350" s="45"/>
      <c r="M350" s="253" t="s">
        <v>1</v>
      </c>
      <c r="N350" s="254" t="s">
        <v>42</v>
      </c>
      <c r="O350" s="92"/>
      <c r="P350" s="255">
        <f>O350*H350</f>
        <v>0</v>
      </c>
      <c r="Q350" s="255">
        <v>1.0597380000000001</v>
      </c>
      <c r="R350" s="255">
        <f>Q350*H350</f>
        <v>0.14200489200000002</v>
      </c>
      <c r="S350" s="255">
        <v>0</v>
      </c>
      <c r="T350" s="256">
        <f>S350*H350</f>
        <v>0</v>
      </c>
      <c r="U350" s="39"/>
      <c r="V350" s="39"/>
      <c r="W350" s="39"/>
      <c r="X350" s="39"/>
      <c r="Y350" s="39"/>
      <c r="Z350" s="39"/>
      <c r="AA350" s="39"/>
      <c r="AB350" s="39"/>
      <c r="AC350" s="39"/>
      <c r="AD350" s="39"/>
      <c r="AE350" s="39"/>
      <c r="AR350" s="257" t="s">
        <v>156</v>
      </c>
      <c r="AT350" s="257" t="s">
        <v>151</v>
      </c>
      <c r="AU350" s="257" t="s">
        <v>85</v>
      </c>
      <c r="AY350" s="18" t="s">
        <v>149</v>
      </c>
      <c r="BE350" s="258">
        <f>IF(N350="základní",J350,0)</f>
        <v>0</v>
      </c>
      <c r="BF350" s="258">
        <f>IF(N350="snížená",J350,0)</f>
        <v>0</v>
      </c>
      <c r="BG350" s="258">
        <f>IF(N350="zákl. přenesená",J350,0)</f>
        <v>0</v>
      </c>
      <c r="BH350" s="258">
        <f>IF(N350="sníž. přenesená",J350,0)</f>
        <v>0</v>
      </c>
      <c r="BI350" s="258">
        <f>IF(N350="nulová",J350,0)</f>
        <v>0</v>
      </c>
      <c r="BJ350" s="18" t="s">
        <v>21</v>
      </c>
      <c r="BK350" s="258">
        <f>ROUND(I350*H350,2)</f>
        <v>0</v>
      </c>
      <c r="BL350" s="18" t="s">
        <v>156</v>
      </c>
      <c r="BM350" s="257" t="s">
        <v>857</v>
      </c>
    </row>
    <row r="351" s="2" customFormat="1">
      <c r="A351" s="39"/>
      <c r="B351" s="40"/>
      <c r="C351" s="41"/>
      <c r="D351" s="259" t="s">
        <v>158</v>
      </c>
      <c r="E351" s="41"/>
      <c r="F351" s="260" t="s">
        <v>358</v>
      </c>
      <c r="G351" s="41"/>
      <c r="H351" s="41"/>
      <c r="I351" s="157"/>
      <c r="J351" s="41"/>
      <c r="K351" s="41"/>
      <c r="L351" s="45"/>
      <c r="M351" s="261"/>
      <c r="N351" s="262"/>
      <c r="O351" s="92"/>
      <c r="P351" s="92"/>
      <c r="Q351" s="92"/>
      <c r="R351" s="92"/>
      <c r="S351" s="92"/>
      <c r="T351" s="93"/>
      <c r="U351" s="39"/>
      <c r="V351" s="39"/>
      <c r="W351" s="39"/>
      <c r="X351" s="39"/>
      <c r="Y351" s="39"/>
      <c r="Z351" s="39"/>
      <c r="AA351" s="39"/>
      <c r="AB351" s="39"/>
      <c r="AC351" s="39"/>
      <c r="AD351" s="39"/>
      <c r="AE351" s="39"/>
      <c r="AT351" s="18" t="s">
        <v>158</v>
      </c>
      <c r="AU351" s="18" t="s">
        <v>85</v>
      </c>
    </row>
    <row r="352" s="2" customFormat="1">
      <c r="A352" s="39"/>
      <c r="B352" s="40"/>
      <c r="C352" s="41"/>
      <c r="D352" s="259" t="s">
        <v>160</v>
      </c>
      <c r="E352" s="41"/>
      <c r="F352" s="263" t="s">
        <v>352</v>
      </c>
      <c r="G352" s="41"/>
      <c r="H352" s="41"/>
      <c r="I352" s="157"/>
      <c r="J352" s="41"/>
      <c r="K352" s="41"/>
      <c r="L352" s="45"/>
      <c r="M352" s="261"/>
      <c r="N352" s="262"/>
      <c r="O352" s="92"/>
      <c r="P352" s="92"/>
      <c r="Q352" s="92"/>
      <c r="R352" s="92"/>
      <c r="S352" s="92"/>
      <c r="T352" s="93"/>
      <c r="U352" s="39"/>
      <c r="V352" s="39"/>
      <c r="W352" s="39"/>
      <c r="X352" s="39"/>
      <c r="Y352" s="39"/>
      <c r="Z352" s="39"/>
      <c r="AA352" s="39"/>
      <c r="AB352" s="39"/>
      <c r="AC352" s="39"/>
      <c r="AD352" s="39"/>
      <c r="AE352" s="39"/>
      <c r="AT352" s="18" t="s">
        <v>160</v>
      </c>
      <c r="AU352" s="18" t="s">
        <v>85</v>
      </c>
    </row>
    <row r="353" s="13" customFormat="1">
      <c r="A353" s="13"/>
      <c r="B353" s="264"/>
      <c r="C353" s="265"/>
      <c r="D353" s="259" t="s">
        <v>162</v>
      </c>
      <c r="E353" s="266" t="s">
        <v>1</v>
      </c>
      <c r="F353" s="267" t="s">
        <v>424</v>
      </c>
      <c r="G353" s="265"/>
      <c r="H353" s="266" t="s">
        <v>1</v>
      </c>
      <c r="I353" s="268"/>
      <c r="J353" s="265"/>
      <c r="K353" s="265"/>
      <c r="L353" s="269"/>
      <c r="M353" s="270"/>
      <c r="N353" s="271"/>
      <c r="O353" s="271"/>
      <c r="P353" s="271"/>
      <c r="Q353" s="271"/>
      <c r="R353" s="271"/>
      <c r="S353" s="271"/>
      <c r="T353" s="272"/>
      <c r="U353" s="13"/>
      <c r="V353" s="13"/>
      <c r="W353" s="13"/>
      <c r="X353" s="13"/>
      <c r="Y353" s="13"/>
      <c r="Z353" s="13"/>
      <c r="AA353" s="13"/>
      <c r="AB353" s="13"/>
      <c r="AC353" s="13"/>
      <c r="AD353" s="13"/>
      <c r="AE353" s="13"/>
      <c r="AT353" s="273" t="s">
        <v>162</v>
      </c>
      <c r="AU353" s="273" t="s">
        <v>85</v>
      </c>
      <c r="AV353" s="13" t="s">
        <v>21</v>
      </c>
      <c r="AW353" s="13" t="s">
        <v>34</v>
      </c>
      <c r="AX353" s="13" t="s">
        <v>77</v>
      </c>
      <c r="AY353" s="273" t="s">
        <v>149</v>
      </c>
    </row>
    <row r="354" s="14" customFormat="1">
      <c r="A354" s="14"/>
      <c r="B354" s="274"/>
      <c r="C354" s="275"/>
      <c r="D354" s="259" t="s">
        <v>162</v>
      </c>
      <c r="E354" s="276" t="s">
        <v>1</v>
      </c>
      <c r="F354" s="277" t="s">
        <v>858</v>
      </c>
      <c r="G354" s="275"/>
      <c r="H354" s="278">
        <v>0.13400000000000001</v>
      </c>
      <c r="I354" s="279"/>
      <c r="J354" s="275"/>
      <c r="K354" s="275"/>
      <c r="L354" s="280"/>
      <c r="M354" s="281"/>
      <c r="N354" s="282"/>
      <c r="O354" s="282"/>
      <c r="P354" s="282"/>
      <c r="Q354" s="282"/>
      <c r="R354" s="282"/>
      <c r="S354" s="282"/>
      <c r="T354" s="283"/>
      <c r="U354" s="14"/>
      <c r="V354" s="14"/>
      <c r="W354" s="14"/>
      <c r="X354" s="14"/>
      <c r="Y354" s="14"/>
      <c r="Z354" s="14"/>
      <c r="AA354" s="14"/>
      <c r="AB354" s="14"/>
      <c r="AC354" s="14"/>
      <c r="AD354" s="14"/>
      <c r="AE354" s="14"/>
      <c r="AT354" s="284" t="s">
        <v>162</v>
      </c>
      <c r="AU354" s="284" t="s">
        <v>85</v>
      </c>
      <c r="AV354" s="14" t="s">
        <v>85</v>
      </c>
      <c r="AW354" s="14" t="s">
        <v>34</v>
      </c>
      <c r="AX354" s="14" t="s">
        <v>21</v>
      </c>
      <c r="AY354" s="284" t="s">
        <v>149</v>
      </c>
    </row>
    <row r="355" s="12" customFormat="1" ht="22.8" customHeight="1">
      <c r="A355" s="12"/>
      <c r="B355" s="230"/>
      <c r="C355" s="231"/>
      <c r="D355" s="232" t="s">
        <v>76</v>
      </c>
      <c r="E355" s="244" t="s">
        <v>240</v>
      </c>
      <c r="F355" s="244" t="s">
        <v>454</v>
      </c>
      <c r="G355" s="231"/>
      <c r="H355" s="231"/>
      <c r="I355" s="234"/>
      <c r="J355" s="245">
        <f>BK355</f>
        <v>0</v>
      </c>
      <c r="K355" s="231"/>
      <c r="L355" s="236"/>
      <c r="M355" s="237"/>
      <c r="N355" s="238"/>
      <c r="O355" s="238"/>
      <c r="P355" s="239">
        <f>SUM(P356:P392)</f>
        <v>0</v>
      </c>
      <c r="Q355" s="238"/>
      <c r="R355" s="239">
        <f>SUM(R356:R392)</f>
        <v>9.9744277477440004</v>
      </c>
      <c r="S355" s="238"/>
      <c r="T355" s="240">
        <f>SUM(T356:T392)</f>
        <v>204.38178000000002</v>
      </c>
      <c r="U355" s="12"/>
      <c r="V355" s="12"/>
      <c r="W355" s="12"/>
      <c r="X355" s="12"/>
      <c r="Y355" s="12"/>
      <c r="Z355" s="12"/>
      <c r="AA355" s="12"/>
      <c r="AB355" s="12"/>
      <c r="AC355" s="12"/>
      <c r="AD355" s="12"/>
      <c r="AE355" s="12"/>
      <c r="AR355" s="241" t="s">
        <v>21</v>
      </c>
      <c r="AT355" s="242" t="s">
        <v>76</v>
      </c>
      <c r="AU355" s="242" t="s">
        <v>21</v>
      </c>
      <c r="AY355" s="241" t="s">
        <v>149</v>
      </c>
      <c r="BK355" s="243">
        <f>SUM(BK356:BK392)</f>
        <v>0</v>
      </c>
    </row>
    <row r="356" s="2" customFormat="1" ht="21.75" customHeight="1">
      <c r="A356" s="39"/>
      <c r="B356" s="40"/>
      <c r="C356" s="246" t="s">
        <v>455</v>
      </c>
      <c r="D356" s="246" t="s">
        <v>151</v>
      </c>
      <c r="E356" s="247" t="s">
        <v>456</v>
      </c>
      <c r="F356" s="248" t="s">
        <v>457</v>
      </c>
      <c r="G356" s="249" t="s">
        <v>154</v>
      </c>
      <c r="H356" s="250">
        <v>2.5920000000000001</v>
      </c>
      <c r="I356" s="251"/>
      <c r="J356" s="252">
        <f>ROUND(I356*H356,2)</f>
        <v>0</v>
      </c>
      <c r="K356" s="248" t="s">
        <v>155</v>
      </c>
      <c r="L356" s="45"/>
      <c r="M356" s="253" t="s">
        <v>1</v>
      </c>
      <c r="N356" s="254" t="s">
        <v>42</v>
      </c>
      <c r="O356" s="92"/>
      <c r="P356" s="255">
        <f>O356*H356</f>
        <v>0</v>
      </c>
      <c r="Q356" s="255">
        <v>0.00063000000000000003</v>
      </c>
      <c r="R356" s="255">
        <f>Q356*H356</f>
        <v>0.0016329600000000001</v>
      </c>
      <c r="S356" s="255">
        <v>0</v>
      </c>
      <c r="T356" s="256">
        <f>S356*H356</f>
        <v>0</v>
      </c>
      <c r="U356" s="39"/>
      <c r="V356" s="39"/>
      <c r="W356" s="39"/>
      <c r="X356" s="39"/>
      <c r="Y356" s="39"/>
      <c r="Z356" s="39"/>
      <c r="AA356" s="39"/>
      <c r="AB356" s="39"/>
      <c r="AC356" s="39"/>
      <c r="AD356" s="39"/>
      <c r="AE356" s="39"/>
      <c r="AR356" s="257" t="s">
        <v>156</v>
      </c>
      <c r="AT356" s="257" t="s">
        <v>151</v>
      </c>
      <c r="AU356" s="257" t="s">
        <v>85</v>
      </c>
      <c r="AY356" s="18" t="s">
        <v>149</v>
      </c>
      <c r="BE356" s="258">
        <f>IF(N356="základní",J356,0)</f>
        <v>0</v>
      </c>
      <c r="BF356" s="258">
        <f>IF(N356="snížená",J356,0)</f>
        <v>0</v>
      </c>
      <c r="BG356" s="258">
        <f>IF(N356="zákl. přenesená",J356,0)</f>
        <v>0</v>
      </c>
      <c r="BH356" s="258">
        <f>IF(N356="sníž. přenesená",J356,0)</f>
        <v>0</v>
      </c>
      <c r="BI356" s="258">
        <f>IF(N356="nulová",J356,0)</f>
        <v>0</v>
      </c>
      <c r="BJ356" s="18" t="s">
        <v>21</v>
      </c>
      <c r="BK356" s="258">
        <f>ROUND(I356*H356,2)</f>
        <v>0</v>
      </c>
      <c r="BL356" s="18" t="s">
        <v>156</v>
      </c>
      <c r="BM356" s="257" t="s">
        <v>859</v>
      </c>
    </row>
    <row r="357" s="2" customFormat="1">
      <c r="A357" s="39"/>
      <c r="B357" s="40"/>
      <c r="C357" s="41"/>
      <c r="D357" s="259" t="s">
        <v>158</v>
      </c>
      <c r="E357" s="41"/>
      <c r="F357" s="260" t="s">
        <v>459</v>
      </c>
      <c r="G357" s="41"/>
      <c r="H357" s="41"/>
      <c r="I357" s="157"/>
      <c r="J357" s="41"/>
      <c r="K357" s="41"/>
      <c r="L357" s="45"/>
      <c r="M357" s="261"/>
      <c r="N357" s="262"/>
      <c r="O357" s="92"/>
      <c r="P357" s="92"/>
      <c r="Q357" s="92"/>
      <c r="R357" s="92"/>
      <c r="S357" s="92"/>
      <c r="T357" s="93"/>
      <c r="U357" s="39"/>
      <c r="V357" s="39"/>
      <c r="W357" s="39"/>
      <c r="X357" s="39"/>
      <c r="Y357" s="39"/>
      <c r="Z357" s="39"/>
      <c r="AA357" s="39"/>
      <c r="AB357" s="39"/>
      <c r="AC357" s="39"/>
      <c r="AD357" s="39"/>
      <c r="AE357" s="39"/>
      <c r="AT357" s="18" t="s">
        <v>158</v>
      </c>
      <c r="AU357" s="18" t="s">
        <v>85</v>
      </c>
    </row>
    <row r="358" s="2" customFormat="1">
      <c r="A358" s="39"/>
      <c r="B358" s="40"/>
      <c r="C358" s="41"/>
      <c r="D358" s="259" t="s">
        <v>160</v>
      </c>
      <c r="E358" s="41"/>
      <c r="F358" s="263" t="s">
        <v>460</v>
      </c>
      <c r="G358" s="41"/>
      <c r="H358" s="41"/>
      <c r="I358" s="157"/>
      <c r="J358" s="41"/>
      <c r="K358" s="41"/>
      <c r="L358" s="45"/>
      <c r="M358" s="261"/>
      <c r="N358" s="262"/>
      <c r="O358" s="92"/>
      <c r="P358" s="92"/>
      <c r="Q358" s="92"/>
      <c r="R358" s="92"/>
      <c r="S358" s="92"/>
      <c r="T358" s="93"/>
      <c r="U358" s="39"/>
      <c r="V358" s="39"/>
      <c r="W358" s="39"/>
      <c r="X358" s="39"/>
      <c r="Y358" s="39"/>
      <c r="Z358" s="39"/>
      <c r="AA358" s="39"/>
      <c r="AB358" s="39"/>
      <c r="AC358" s="39"/>
      <c r="AD358" s="39"/>
      <c r="AE358" s="39"/>
      <c r="AT358" s="18" t="s">
        <v>160</v>
      </c>
      <c r="AU358" s="18" t="s">
        <v>85</v>
      </c>
    </row>
    <row r="359" s="13" customFormat="1">
      <c r="A359" s="13"/>
      <c r="B359" s="264"/>
      <c r="C359" s="265"/>
      <c r="D359" s="259" t="s">
        <v>162</v>
      </c>
      <c r="E359" s="266" t="s">
        <v>1</v>
      </c>
      <c r="F359" s="267" t="s">
        <v>461</v>
      </c>
      <c r="G359" s="265"/>
      <c r="H359" s="266" t="s">
        <v>1</v>
      </c>
      <c r="I359" s="268"/>
      <c r="J359" s="265"/>
      <c r="K359" s="265"/>
      <c r="L359" s="269"/>
      <c r="M359" s="270"/>
      <c r="N359" s="271"/>
      <c r="O359" s="271"/>
      <c r="P359" s="271"/>
      <c r="Q359" s="271"/>
      <c r="R359" s="271"/>
      <c r="S359" s="271"/>
      <c r="T359" s="272"/>
      <c r="U359" s="13"/>
      <c r="V359" s="13"/>
      <c r="W359" s="13"/>
      <c r="X359" s="13"/>
      <c r="Y359" s="13"/>
      <c r="Z359" s="13"/>
      <c r="AA359" s="13"/>
      <c r="AB359" s="13"/>
      <c r="AC359" s="13"/>
      <c r="AD359" s="13"/>
      <c r="AE359" s="13"/>
      <c r="AT359" s="273" t="s">
        <v>162</v>
      </c>
      <c r="AU359" s="273" t="s">
        <v>85</v>
      </c>
      <c r="AV359" s="13" t="s">
        <v>21</v>
      </c>
      <c r="AW359" s="13" t="s">
        <v>34</v>
      </c>
      <c r="AX359" s="13" t="s">
        <v>77</v>
      </c>
      <c r="AY359" s="273" t="s">
        <v>149</v>
      </c>
    </row>
    <row r="360" s="14" customFormat="1">
      <c r="A360" s="14"/>
      <c r="B360" s="274"/>
      <c r="C360" s="275"/>
      <c r="D360" s="259" t="s">
        <v>162</v>
      </c>
      <c r="E360" s="276" t="s">
        <v>1</v>
      </c>
      <c r="F360" s="277" t="s">
        <v>860</v>
      </c>
      <c r="G360" s="275"/>
      <c r="H360" s="278">
        <v>2.5920000000000001</v>
      </c>
      <c r="I360" s="279"/>
      <c r="J360" s="275"/>
      <c r="K360" s="275"/>
      <c r="L360" s="280"/>
      <c r="M360" s="281"/>
      <c r="N360" s="282"/>
      <c r="O360" s="282"/>
      <c r="P360" s="282"/>
      <c r="Q360" s="282"/>
      <c r="R360" s="282"/>
      <c r="S360" s="282"/>
      <c r="T360" s="283"/>
      <c r="U360" s="14"/>
      <c r="V360" s="14"/>
      <c r="W360" s="14"/>
      <c r="X360" s="14"/>
      <c r="Y360" s="14"/>
      <c r="Z360" s="14"/>
      <c r="AA360" s="14"/>
      <c r="AB360" s="14"/>
      <c r="AC360" s="14"/>
      <c r="AD360" s="14"/>
      <c r="AE360" s="14"/>
      <c r="AT360" s="284" t="s">
        <v>162</v>
      </c>
      <c r="AU360" s="284" t="s">
        <v>85</v>
      </c>
      <c r="AV360" s="14" t="s">
        <v>85</v>
      </c>
      <c r="AW360" s="14" t="s">
        <v>34</v>
      </c>
      <c r="AX360" s="14" t="s">
        <v>21</v>
      </c>
      <c r="AY360" s="284" t="s">
        <v>149</v>
      </c>
    </row>
    <row r="361" s="2" customFormat="1" ht="21.75" customHeight="1">
      <c r="A361" s="39"/>
      <c r="B361" s="40"/>
      <c r="C361" s="246" t="s">
        <v>465</v>
      </c>
      <c r="D361" s="246" t="s">
        <v>151</v>
      </c>
      <c r="E361" s="247" t="s">
        <v>466</v>
      </c>
      <c r="F361" s="248" t="s">
        <v>467</v>
      </c>
      <c r="G361" s="249" t="s">
        <v>176</v>
      </c>
      <c r="H361" s="250">
        <v>9.5999999999999996</v>
      </c>
      <c r="I361" s="251"/>
      <c r="J361" s="252">
        <f>ROUND(I361*H361,2)</f>
        <v>0</v>
      </c>
      <c r="K361" s="248" t="s">
        <v>155</v>
      </c>
      <c r="L361" s="45"/>
      <c r="M361" s="253" t="s">
        <v>1</v>
      </c>
      <c r="N361" s="254" t="s">
        <v>42</v>
      </c>
      <c r="O361" s="92"/>
      <c r="P361" s="255">
        <f>O361*H361</f>
        <v>0</v>
      </c>
      <c r="Q361" s="255">
        <v>0.000174</v>
      </c>
      <c r="R361" s="255">
        <f>Q361*H361</f>
        <v>0.0016704000000000001</v>
      </c>
      <c r="S361" s="255">
        <v>0</v>
      </c>
      <c r="T361" s="256">
        <f>S361*H361</f>
        <v>0</v>
      </c>
      <c r="U361" s="39"/>
      <c r="V361" s="39"/>
      <c r="W361" s="39"/>
      <c r="X361" s="39"/>
      <c r="Y361" s="39"/>
      <c r="Z361" s="39"/>
      <c r="AA361" s="39"/>
      <c r="AB361" s="39"/>
      <c r="AC361" s="39"/>
      <c r="AD361" s="39"/>
      <c r="AE361" s="39"/>
      <c r="AR361" s="257" t="s">
        <v>156</v>
      </c>
      <c r="AT361" s="257" t="s">
        <v>151</v>
      </c>
      <c r="AU361" s="257" t="s">
        <v>85</v>
      </c>
      <c r="AY361" s="18" t="s">
        <v>149</v>
      </c>
      <c r="BE361" s="258">
        <f>IF(N361="základní",J361,0)</f>
        <v>0</v>
      </c>
      <c r="BF361" s="258">
        <f>IF(N361="snížená",J361,0)</f>
        <v>0</v>
      </c>
      <c r="BG361" s="258">
        <f>IF(N361="zákl. přenesená",J361,0)</f>
        <v>0</v>
      </c>
      <c r="BH361" s="258">
        <f>IF(N361="sníž. přenesená",J361,0)</f>
        <v>0</v>
      </c>
      <c r="BI361" s="258">
        <f>IF(N361="nulová",J361,0)</f>
        <v>0</v>
      </c>
      <c r="BJ361" s="18" t="s">
        <v>21</v>
      </c>
      <c r="BK361" s="258">
        <f>ROUND(I361*H361,2)</f>
        <v>0</v>
      </c>
      <c r="BL361" s="18" t="s">
        <v>156</v>
      </c>
      <c r="BM361" s="257" t="s">
        <v>861</v>
      </c>
    </row>
    <row r="362" s="2" customFormat="1">
      <c r="A362" s="39"/>
      <c r="B362" s="40"/>
      <c r="C362" s="41"/>
      <c r="D362" s="259" t="s">
        <v>158</v>
      </c>
      <c r="E362" s="41"/>
      <c r="F362" s="260" t="s">
        <v>469</v>
      </c>
      <c r="G362" s="41"/>
      <c r="H362" s="41"/>
      <c r="I362" s="157"/>
      <c r="J362" s="41"/>
      <c r="K362" s="41"/>
      <c r="L362" s="45"/>
      <c r="M362" s="261"/>
      <c r="N362" s="262"/>
      <c r="O362" s="92"/>
      <c r="P362" s="92"/>
      <c r="Q362" s="92"/>
      <c r="R362" s="92"/>
      <c r="S362" s="92"/>
      <c r="T362" s="93"/>
      <c r="U362" s="39"/>
      <c r="V362" s="39"/>
      <c r="W362" s="39"/>
      <c r="X362" s="39"/>
      <c r="Y362" s="39"/>
      <c r="Z362" s="39"/>
      <c r="AA362" s="39"/>
      <c r="AB362" s="39"/>
      <c r="AC362" s="39"/>
      <c r="AD362" s="39"/>
      <c r="AE362" s="39"/>
      <c r="AT362" s="18" t="s">
        <v>158</v>
      </c>
      <c r="AU362" s="18" t="s">
        <v>85</v>
      </c>
    </row>
    <row r="363" s="2" customFormat="1">
      <c r="A363" s="39"/>
      <c r="B363" s="40"/>
      <c r="C363" s="41"/>
      <c r="D363" s="259" t="s">
        <v>160</v>
      </c>
      <c r="E363" s="41"/>
      <c r="F363" s="263" t="s">
        <v>470</v>
      </c>
      <c r="G363" s="41"/>
      <c r="H363" s="41"/>
      <c r="I363" s="157"/>
      <c r="J363" s="41"/>
      <c r="K363" s="41"/>
      <c r="L363" s="45"/>
      <c r="M363" s="261"/>
      <c r="N363" s="262"/>
      <c r="O363" s="92"/>
      <c r="P363" s="92"/>
      <c r="Q363" s="92"/>
      <c r="R363" s="92"/>
      <c r="S363" s="92"/>
      <c r="T363" s="93"/>
      <c r="U363" s="39"/>
      <c r="V363" s="39"/>
      <c r="W363" s="39"/>
      <c r="X363" s="39"/>
      <c r="Y363" s="39"/>
      <c r="Z363" s="39"/>
      <c r="AA363" s="39"/>
      <c r="AB363" s="39"/>
      <c r="AC363" s="39"/>
      <c r="AD363" s="39"/>
      <c r="AE363" s="39"/>
      <c r="AT363" s="18" t="s">
        <v>160</v>
      </c>
      <c r="AU363" s="18" t="s">
        <v>85</v>
      </c>
    </row>
    <row r="364" s="13" customFormat="1">
      <c r="A364" s="13"/>
      <c r="B364" s="264"/>
      <c r="C364" s="265"/>
      <c r="D364" s="259" t="s">
        <v>162</v>
      </c>
      <c r="E364" s="266" t="s">
        <v>1</v>
      </c>
      <c r="F364" s="267" t="s">
        <v>461</v>
      </c>
      <c r="G364" s="265"/>
      <c r="H364" s="266" t="s">
        <v>1</v>
      </c>
      <c r="I364" s="268"/>
      <c r="J364" s="265"/>
      <c r="K364" s="265"/>
      <c r="L364" s="269"/>
      <c r="M364" s="270"/>
      <c r="N364" s="271"/>
      <c r="O364" s="271"/>
      <c r="P364" s="271"/>
      <c r="Q364" s="271"/>
      <c r="R364" s="271"/>
      <c r="S364" s="271"/>
      <c r="T364" s="272"/>
      <c r="U364" s="13"/>
      <c r="V364" s="13"/>
      <c r="W364" s="13"/>
      <c r="X364" s="13"/>
      <c r="Y364" s="13"/>
      <c r="Z364" s="13"/>
      <c r="AA364" s="13"/>
      <c r="AB364" s="13"/>
      <c r="AC364" s="13"/>
      <c r="AD364" s="13"/>
      <c r="AE364" s="13"/>
      <c r="AT364" s="273" t="s">
        <v>162</v>
      </c>
      <c r="AU364" s="273" t="s">
        <v>85</v>
      </c>
      <c r="AV364" s="13" t="s">
        <v>21</v>
      </c>
      <c r="AW364" s="13" t="s">
        <v>34</v>
      </c>
      <c r="AX364" s="13" t="s">
        <v>77</v>
      </c>
      <c r="AY364" s="273" t="s">
        <v>149</v>
      </c>
    </row>
    <row r="365" s="14" customFormat="1">
      <c r="A365" s="14"/>
      <c r="B365" s="274"/>
      <c r="C365" s="275"/>
      <c r="D365" s="259" t="s">
        <v>162</v>
      </c>
      <c r="E365" s="276" t="s">
        <v>1</v>
      </c>
      <c r="F365" s="277" t="s">
        <v>862</v>
      </c>
      <c r="G365" s="275"/>
      <c r="H365" s="278">
        <v>9.5999999999999996</v>
      </c>
      <c r="I365" s="279"/>
      <c r="J365" s="275"/>
      <c r="K365" s="275"/>
      <c r="L365" s="280"/>
      <c r="M365" s="281"/>
      <c r="N365" s="282"/>
      <c r="O365" s="282"/>
      <c r="P365" s="282"/>
      <c r="Q365" s="282"/>
      <c r="R365" s="282"/>
      <c r="S365" s="282"/>
      <c r="T365" s="283"/>
      <c r="U365" s="14"/>
      <c r="V365" s="14"/>
      <c r="W365" s="14"/>
      <c r="X365" s="14"/>
      <c r="Y365" s="14"/>
      <c r="Z365" s="14"/>
      <c r="AA365" s="14"/>
      <c r="AB365" s="14"/>
      <c r="AC365" s="14"/>
      <c r="AD365" s="14"/>
      <c r="AE365" s="14"/>
      <c r="AT365" s="284" t="s">
        <v>162</v>
      </c>
      <c r="AU365" s="284" t="s">
        <v>85</v>
      </c>
      <c r="AV365" s="14" t="s">
        <v>85</v>
      </c>
      <c r="AW365" s="14" t="s">
        <v>34</v>
      </c>
      <c r="AX365" s="14" t="s">
        <v>21</v>
      </c>
      <c r="AY365" s="284" t="s">
        <v>149</v>
      </c>
    </row>
    <row r="366" s="2" customFormat="1" ht="21.75" customHeight="1">
      <c r="A366" s="39"/>
      <c r="B366" s="40"/>
      <c r="C366" s="246" t="s">
        <v>472</v>
      </c>
      <c r="D366" s="246" t="s">
        <v>151</v>
      </c>
      <c r="E366" s="247" t="s">
        <v>473</v>
      </c>
      <c r="F366" s="248" t="s">
        <v>474</v>
      </c>
      <c r="G366" s="249" t="s">
        <v>436</v>
      </c>
      <c r="H366" s="250">
        <v>2</v>
      </c>
      <c r="I366" s="251"/>
      <c r="J366" s="252">
        <f>ROUND(I366*H366,2)</f>
        <v>0</v>
      </c>
      <c r="K366" s="248" t="s">
        <v>155</v>
      </c>
      <c r="L366" s="45"/>
      <c r="M366" s="253" t="s">
        <v>1</v>
      </c>
      <c r="N366" s="254" t="s">
        <v>42</v>
      </c>
      <c r="O366" s="92"/>
      <c r="P366" s="255">
        <f>O366*H366</f>
        <v>0</v>
      </c>
      <c r="Q366" s="255">
        <v>0.0064850000000000003</v>
      </c>
      <c r="R366" s="255">
        <f>Q366*H366</f>
        <v>0.012970000000000001</v>
      </c>
      <c r="S366" s="255">
        <v>0</v>
      </c>
      <c r="T366" s="256">
        <f>S366*H366</f>
        <v>0</v>
      </c>
      <c r="U366" s="39"/>
      <c r="V366" s="39"/>
      <c r="W366" s="39"/>
      <c r="X366" s="39"/>
      <c r="Y366" s="39"/>
      <c r="Z366" s="39"/>
      <c r="AA366" s="39"/>
      <c r="AB366" s="39"/>
      <c r="AC366" s="39"/>
      <c r="AD366" s="39"/>
      <c r="AE366" s="39"/>
      <c r="AR366" s="257" t="s">
        <v>156</v>
      </c>
      <c r="AT366" s="257" t="s">
        <v>151</v>
      </c>
      <c r="AU366" s="257" t="s">
        <v>85</v>
      </c>
      <c r="AY366" s="18" t="s">
        <v>149</v>
      </c>
      <c r="BE366" s="258">
        <f>IF(N366="základní",J366,0)</f>
        <v>0</v>
      </c>
      <c r="BF366" s="258">
        <f>IF(N366="snížená",J366,0)</f>
        <v>0</v>
      </c>
      <c r="BG366" s="258">
        <f>IF(N366="zákl. přenesená",J366,0)</f>
        <v>0</v>
      </c>
      <c r="BH366" s="258">
        <f>IF(N366="sníž. přenesená",J366,0)</f>
        <v>0</v>
      </c>
      <c r="BI366" s="258">
        <f>IF(N366="nulová",J366,0)</f>
        <v>0</v>
      </c>
      <c r="BJ366" s="18" t="s">
        <v>21</v>
      </c>
      <c r="BK366" s="258">
        <f>ROUND(I366*H366,2)</f>
        <v>0</v>
      </c>
      <c r="BL366" s="18" t="s">
        <v>156</v>
      </c>
      <c r="BM366" s="257" t="s">
        <v>863</v>
      </c>
    </row>
    <row r="367" s="2" customFormat="1">
      <c r="A367" s="39"/>
      <c r="B367" s="40"/>
      <c r="C367" s="41"/>
      <c r="D367" s="259" t="s">
        <v>158</v>
      </c>
      <c r="E367" s="41"/>
      <c r="F367" s="260" t="s">
        <v>476</v>
      </c>
      <c r="G367" s="41"/>
      <c r="H367" s="41"/>
      <c r="I367" s="157"/>
      <c r="J367" s="41"/>
      <c r="K367" s="41"/>
      <c r="L367" s="45"/>
      <c r="M367" s="261"/>
      <c r="N367" s="262"/>
      <c r="O367" s="92"/>
      <c r="P367" s="92"/>
      <c r="Q367" s="92"/>
      <c r="R367" s="92"/>
      <c r="S367" s="92"/>
      <c r="T367" s="93"/>
      <c r="U367" s="39"/>
      <c r="V367" s="39"/>
      <c r="W367" s="39"/>
      <c r="X367" s="39"/>
      <c r="Y367" s="39"/>
      <c r="Z367" s="39"/>
      <c r="AA367" s="39"/>
      <c r="AB367" s="39"/>
      <c r="AC367" s="39"/>
      <c r="AD367" s="39"/>
      <c r="AE367" s="39"/>
      <c r="AT367" s="18" t="s">
        <v>158</v>
      </c>
      <c r="AU367" s="18" t="s">
        <v>85</v>
      </c>
    </row>
    <row r="368" s="13" customFormat="1">
      <c r="A368" s="13"/>
      <c r="B368" s="264"/>
      <c r="C368" s="265"/>
      <c r="D368" s="259" t="s">
        <v>162</v>
      </c>
      <c r="E368" s="266" t="s">
        <v>1</v>
      </c>
      <c r="F368" s="267" t="s">
        <v>864</v>
      </c>
      <c r="G368" s="265"/>
      <c r="H368" s="266" t="s">
        <v>1</v>
      </c>
      <c r="I368" s="268"/>
      <c r="J368" s="265"/>
      <c r="K368" s="265"/>
      <c r="L368" s="269"/>
      <c r="M368" s="270"/>
      <c r="N368" s="271"/>
      <c r="O368" s="271"/>
      <c r="P368" s="271"/>
      <c r="Q368" s="271"/>
      <c r="R368" s="271"/>
      <c r="S368" s="271"/>
      <c r="T368" s="272"/>
      <c r="U368" s="13"/>
      <c r="V368" s="13"/>
      <c r="W368" s="13"/>
      <c r="X368" s="13"/>
      <c r="Y368" s="13"/>
      <c r="Z368" s="13"/>
      <c r="AA368" s="13"/>
      <c r="AB368" s="13"/>
      <c r="AC368" s="13"/>
      <c r="AD368" s="13"/>
      <c r="AE368" s="13"/>
      <c r="AT368" s="273" t="s">
        <v>162</v>
      </c>
      <c r="AU368" s="273" t="s">
        <v>85</v>
      </c>
      <c r="AV368" s="13" t="s">
        <v>21</v>
      </c>
      <c r="AW368" s="13" t="s">
        <v>34</v>
      </c>
      <c r="AX368" s="13" t="s">
        <v>77</v>
      </c>
      <c r="AY368" s="273" t="s">
        <v>149</v>
      </c>
    </row>
    <row r="369" s="14" customFormat="1">
      <c r="A369" s="14"/>
      <c r="B369" s="274"/>
      <c r="C369" s="275"/>
      <c r="D369" s="259" t="s">
        <v>162</v>
      </c>
      <c r="E369" s="276" t="s">
        <v>1</v>
      </c>
      <c r="F369" s="277" t="s">
        <v>478</v>
      </c>
      <c r="G369" s="275"/>
      <c r="H369" s="278">
        <v>2</v>
      </c>
      <c r="I369" s="279"/>
      <c r="J369" s="275"/>
      <c r="K369" s="275"/>
      <c r="L369" s="280"/>
      <c r="M369" s="281"/>
      <c r="N369" s="282"/>
      <c r="O369" s="282"/>
      <c r="P369" s="282"/>
      <c r="Q369" s="282"/>
      <c r="R369" s="282"/>
      <c r="S369" s="282"/>
      <c r="T369" s="283"/>
      <c r="U369" s="14"/>
      <c r="V369" s="14"/>
      <c r="W369" s="14"/>
      <c r="X369" s="14"/>
      <c r="Y369" s="14"/>
      <c r="Z369" s="14"/>
      <c r="AA369" s="14"/>
      <c r="AB369" s="14"/>
      <c r="AC369" s="14"/>
      <c r="AD369" s="14"/>
      <c r="AE369" s="14"/>
      <c r="AT369" s="284" t="s">
        <v>162</v>
      </c>
      <c r="AU369" s="284" t="s">
        <v>85</v>
      </c>
      <c r="AV369" s="14" t="s">
        <v>85</v>
      </c>
      <c r="AW369" s="14" t="s">
        <v>34</v>
      </c>
      <c r="AX369" s="14" t="s">
        <v>21</v>
      </c>
      <c r="AY369" s="284" t="s">
        <v>149</v>
      </c>
    </row>
    <row r="370" s="2" customFormat="1" ht="16.5" customHeight="1">
      <c r="A370" s="39"/>
      <c r="B370" s="40"/>
      <c r="C370" s="246" t="s">
        <v>479</v>
      </c>
      <c r="D370" s="246" t="s">
        <v>151</v>
      </c>
      <c r="E370" s="247" t="s">
        <v>480</v>
      </c>
      <c r="F370" s="248" t="s">
        <v>481</v>
      </c>
      <c r="G370" s="249" t="s">
        <v>169</v>
      </c>
      <c r="H370" s="250">
        <v>64.802000000000007</v>
      </c>
      <c r="I370" s="251"/>
      <c r="J370" s="252">
        <f>ROUND(I370*H370,2)</f>
        <v>0</v>
      </c>
      <c r="K370" s="248" t="s">
        <v>155</v>
      </c>
      <c r="L370" s="45"/>
      <c r="M370" s="253" t="s">
        <v>1</v>
      </c>
      <c r="N370" s="254" t="s">
        <v>42</v>
      </c>
      <c r="O370" s="92"/>
      <c r="P370" s="255">
        <f>O370*H370</f>
        <v>0</v>
      </c>
      <c r="Q370" s="255">
        <v>0.12</v>
      </c>
      <c r="R370" s="255">
        <f>Q370*H370</f>
        <v>7.7762400000000005</v>
      </c>
      <c r="S370" s="255">
        <v>2.4900000000000002</v>
      </c>
      <c r="T370" s="256">
        <f>S370*H370</f>
        <v>161.35698000000002</v>
      </c>
      <c r="U370" s="39"/>
      <c r="V370" s="39"/>
      <c r="W370" s="39"/>
      <c r="X370" s="39"/>
      <c r="Y370" s="39"/>
      <c r="Z370" s="39"/>
      <c r="AA370" s="39"/>
      <c r="AB370" s="39"/>
      <c r="AC370" s="39"/>
      <c r="AD370" s="39"/>
      <c r="AE370" s="39"/>
      <c r="AR370" s="257" t="s">
        <v>156</v>
      </c>
      <c r="AT370" s="257" t="s">
        <v>151</v>
      </c>
      <c r="AU370" s="257" t="s">
        <v>85</v>
      </c>
      <c r="AY370" s="18" t="s">
        <v>149</v>
      </c>
      <c r="BE370" s="258">
        <f>IF(N370="základní",J370,0)</f>
        <v>0</v>
      </c>
      <c r="BF370" s="258">
        <f>IF(N370="snížená",J370,0)</f>
        <v>0</v>
      </c>
      <c r="BG370" s="258">
        <f>IF(N370="zákl. přenesená",J370,0)</f>
        <v>0</v>
      </c>
      <c r="BH370" s="258">
        <f>IF(N370="sníž. přenesená",J370,0)</f>
        <v>0</v>
      </c>
      <c r="BI370" s="258">
        <f>IF(N370="nulová",J370,0)</f>
        <v>0</v>
      </c>
      <c r="BJ370" s="18" t="s">
        <v>21</v>
      </c>
      <c r="BK370" s="258">
        <f>ROUND(I370*H370,2)</f>
        <v>0</v>
      </c>
      <c r="BL370" s="18" t="s">
        <v>156</v>
      </c>
      <c r="BM370" s="257" t="s">
        <v>865</v>
      </c>
    </row>
    <row r="371" s="2" customFormat="1">
      <c r="A371" s="39"/>
      <c r="B371" s="40"/>
      <c r="C371" s="41"/>
      <c r="D371" s="259" t="s">
        <v>158</v>
      </c>
      <c r="E371" s="41"/>
      <c r="F371" s="260" t="s">
        <v>483</v>
      </c>
      <c r="G371" s="41"/>
      <c r="H371" s="41"/>
      <c r="I371" s="157"/>
      <c r="J371" s="41"/>
      <c r="K371" s="41"/>
      <c r="L371" s="45"/>
      <c r="M371" s="261"/>
      <c r="N371" s="262"/>
      <c r="O371" s="92"/>
      <c r="P371" s="92"/>
      <c r="Q371" s="92"/>
      <c r="R371" s="92"/>
      <c r="S371" s="92"/>
      <c r="T371" s="93"/>
      <c r="U371" s="39"/>
      <c r="V371" s="39"/>
      <c r="W371" s="39"/>
      <c r="X371" s="39"/>
      <c r="Y371" s="39"/>
      <c r="Z371" s="39"/>
      <c r="AA371" s="39"/>
      <c r="AB371" s="39"/>
      <c r="AC371" s="39"/>
      <c r="AD371" s="39"/>
      <c r="AE371" s="39"/>
      <c r="AT371" s="18" t="s">
        <v>158</v>
      </c>
      <c r="AU371" s="18" t="s">
        <v>85</v>
      </c>
    </row>
    <row r="372" s="2" customFormat="1">
      <c r="A372" s="39"/>
      <c r="B372" s="40"/>
      <c r="C372" s="41"/>
      <c r="D372" s="259" t="s">
        <v>160</v>
      </c>
      <c r="E372" s="41"/>
      <c r="F372" s="263" t="s">
        <v>484</v>
      </c>
      <c r="G372" s="41"/>
      <c r="H372" s="41"/>
      <c r="I372" s="157"/>
      <c r="J372" s="41"/>
      <c r="K372" s="41"/>
      <c r="L372" s="45"/>
      <c r="M372" s="261"/>
      <c r="N372" s="262"/>
      <c r="O372" s="92"/>
      <c r="P372" s="92"/>
      <c r="Q372" s="92"/>
      <c r="R372" s="92"/>
      <c r="S372" s="92"/>
      <c r="T372" s="93"/>
      <c r="U372" s="39"/>
      <c r="V372" s="39"/>
      <c r="W372" s="39"/>
      <c r="X372" s="39"/>
      <c r="Y372" s="39"/>
      <c r="Z372" s="39"/>
      <c r="AA372" s="39"/>
      <c r="AB372" s="39"/>
      <c r="AC372" s="39"/>
      <c r="AD372" s="39"/>
      <c r="AE372" s="39"/>
      <c r="AT372" s="18" t="s">
        <v>160</v>
      </c>
      <c r="AU372" s="18" t="s">
        <v>85</v>
      </c>
    </row>
    <row r="373" s="13" customFormat="1">
      <c r="A373" s="13"/>
      <c r="B373" s="264"/>
      <c r="C373" s="265"/>
      <c r="D373" s="259" t="s">
        <v>162</v>
      </c>
      <c r="E373" s="266" t="s">
        <v>1</v>
      </c>
      <c r="F373" s="267" t="s">
        <v>755</v>
      </c>
      <c r="G373" s="265"/>
      <c r="H373" s="266" t="s">
        <v>1</v>
      </c>
      <c r="I373" s="268"/>
      <c r="J373" s="265"/>
      <c r="K373" s="265"/>
      <c r="L373" s="269"/>
      <c r="M373" s="270"/>
      <c r="N373" s="271"/>
      <c r="O373" s="271"/>
      <c r="P373" s="271"/>
      <c r="Q373" s="271"/>
      <c r="R373" s="271"/>
      <c r="S373" s="271"/>
      <c r="T373" s="272"/>
      <c r="U373" s="13"/>
      <c r="V373" s="13"/>
      <c r="W373" s="13"/>
      <c r="X373" s="13"/>
      <c r="Y373" s="13"/>
      <c r="Z373" s="13"/>
      <c r="AA373" s="13"/>
      <c r="AB373" s="13"/>
      <c r="AC373" s="13"/>
      <c r="AD373" s="13"/>
      <c r="AE373" s="13"/>
      <c r="AT373" s="273" t="s">
        <v>162</v>
      </c>
      <c r="AU373" s="273" t="s">
        <v>85</v>
      </c>
      <c r="AV373" s="13" t="s">
        <v>21</v>
      </c>
      <c r="AW373" s="13" t="s">
        <v>34</v>
      </c>
      <c r="AX373" s="13" t="s">
        <v>77</v>
      </c>
      <c r="AY373" s="273" t="s">
        <v>149</v>
      </c>
    </row>
    <row r="374" s="14" customFormat="1">
      <c r="A374" s="14"/>
      <c r="B374" s="274"/>
      <c r="C374" s="275"/>
      <c r="D374" s="259" t="s">
        <v>162</v>
      </c>
      <c r="E374" s="276" t="s">
        <v>1</v>
      </c>
      <c r="F374" s="277" t="s">
        <v>866</v>
      </c>
      <c r="G374" s="275"/>
      <c r="H374" s="278">
        <v>44.137999999999998</v>
      </c>
      <c r="I374" s="279"/>
      <c r="J374" s="275"/>
      <c r="K374" s="275"/>
      <c r="L374" s="280"/>
      <c r="M374" s="281"/>
      <c r="N374" s="282"/>
      <c r="O374" s="282"/>
      <c r="P374" s="282"/>
      <c r="Q374" s="282"/>
      <c r="R374" s="282"/>
      <c r="S374" s="282"/>
      <c r="T374" s="283"/>
      <c r="U374" s="14"/>
      <c r="V374" s="14"/>
      <c r="W374" s="14"/>
      <c r="X374" s="14"/>
      <c r="Y374" s="14"/>
      <c r="Z374" s="14"/>
      <c r="AA374" s="14"/>
      <c r="AB374" s="14"/>
      <c r="AC374" s="14"/>
      <c r="AD374" s="14"/>
      <c r="AE374" s="14"/>
      <c r="AT374" s="284" t="s">
        <v>162</v>
      </c>
      <c r="AU374" s="284" t="s">
        <v>85</v>
      </c>
      <c r="AV374" s="14" t="s">
        <v>85</v>
      </c>
      <c r="AW374" s="14" t="s">
        <v>34</v>
      </c>
      <c r="AX374" s="14" t="s">
        <v>77</v>
      </c>
      <c r="AY374" s="284" t="s">
        <v>149</v>
      </c>
    </row>
    <row r="375" s="13" customFormat="1">
      <c r="A375" s="13"/>
      <c r="B375" s="264"/>
      <c r="C375" s="265"/>
      <c r="D375" s="259" t="s">
        <v>162</v>
      </c>
      <c r="E375" s="266" t="s">
        <v>1</v>
      </c>
      <c r="F375" s="267" t="s">
        <v>217</v>
      </c>
      <c r="G375" s="265"/>
      <c r="H375" s="266" t="s">
        <v>1</v>
      </c>
      <c r="I375" s="268"/>
      <c r="J375" s="265"/>
      <c r="K375" s="265"/>
      <c r="L375" s="269"/>
      <c r="M375" s="270"/>
      <c r="N375" s="271"/>
      <c r="O375" s="271"/>
      <c r="P375" s="271"/>
      <c r="Q375" s="271"/>
      <c r="R375" s="271"/>
      <c r="S375" s="271"/>
      <c r="T375" s="272"/>
      <c r="U375" s="13"/>
      <c r="V375" s="13"/>
      <c r="W375" s="13"/>
      <c r="X375" s="13"/>
      <c r="Y375" s="13"/>
      <c r="Z375" s="13"/>
      <c r="AA375" s="13"/>
      <c r="AB375" s="13"/>
      <c r="AC375" s="13"/>
      <c r="AD375" s="13"/>
      <c r="AE375" s="13"/>
      <c r="AT375" s="273" t="s">
        <v>162</v>
      </c>
      <c r="AU375" s="273" t="s">
        <v>85</v>
      </c>
      <c r="AV375" s="13" t="s">
        <v>21</v>
      </c>
      <c r="AW375" s="13" t="s">
        <v>34</v>
      </c>
      <c r="AX375" s="13" t="s">
        <v>77</v>
      </c>
      <c r="AY375" s="273" t="s">
        <v>149</v>
      </c>
    </row>
    <row r="376" s="14" customFormat="1">
      <c r="A376" s="14"/>
      <c r="B376" s="274"/>
      <c r="C376" s="275"/>
      <c r="D376" s="259" t="s">
        <v>162</v>
      </c>
      <c r="E376" s="276" t="s">
        <v>1</v>
      </c>
      <c r="F376" s="277" t="s">
        <v>867</v>
      </c>
      <c r="G376" s="275"/>
      <c r="H376" s="278">
        <v>6.8399999999999999</v>
      </c>
      <c r="I376" s="279"/>
      <c r="J376" s="275"/>
      <c r="K376" s="275"/>
      <c r="L376" s="280"/>
      <c r="M376" s="281"/>
      <c r="N376" s="282"/>
      <c r="O376" s="282"/>
      <c r="P376" s="282"/>
      <c r="Q376" s="282"/>
      <c r="R376" s="282"/>
      <c r="S376" s="282"/>
      <c r="T376" s="283"/>
      <c r="U376" s="14"/>
      <c r="V376" s="14"/>
      <c r="W376" s="14"/>
      <c r="X376" s="14"/>
      <c r="Y376" s="14"/>
      <c r="Z376" s="14"/>
      <c r="AA376" s="14"/>
      <c r="AB376" s="14"/>
      <c r="AC376" s="14"/>
      <c r="AD376" s="14"/>
      <c r="AE376" s="14"/>
      <c r="AT376" s="284" t="s">
        <v>162</v>
      </c>
      <c r="AU376" s="284" t="s">
        <v>85</v>
      </c>
      <c r="AV376" s="14" t="s">
        <v>85</v>
      </c>
      <c r="AW376" s="14" t="s">
        <v>34</v>
      </c>
      <c r="AX376" s="14" t="s">
        <v>77</v>
      </c>
      <c r="AY376" s="284" t="s">
        <v>149</v>
      </c>
    </row>
    <row r="377" s="13" customFormat="1">
      <c r="A377" s="13"/>
      <c r="B377" s="264"/>
      <c r="C377" s="265"/>
      <c r="D377" s="259" t="s">
        <v>162</v>
      </c>
      <c r="E377" s="266" t="s">
        <v>1</v>
      </c>
      <c r="F377" s="267" t="s">
        <v>219</v>
      </c>
      <c r="G377" s="265"/>
      <c r="H377" s="266" t="s">
        <v>1</v>
      </c>
      <c r="I377" s="268"/>
      <c r="J377" s="265"/>
      <c r="K377" s="265"/>
      <c r="L377" s="269"/>
      <c r="M377" s="270"/>
      <c r="N377" s="271"/>
      <c r="O377" s="271"/>
      <c r="P377" s="271"/>
      <c r="Q377" s="271"/>
      <c r="R377" s="271"/>
      <c r="S377" s="271"/>
      <c r="T377" s="272"/>
      <c r="U377" s="13"/>
      <c r="V377" s="13"/>
      <c r="W377" s="13"/>
      <c r="X377" s="13"/>
      <c r="Y377" s="13"/>
      <c r="Z377" s="13"/>
      <c r="AA377" s="13"/>
      <c r="AB377" s="13"/>
      <c r="AC377" s="13"/>
      <c r="AD377" s="13"/>
      <c r="AE377" s="13"/>
      <c r="AT377" s="273" t="s">
        <v>162</v>
      </c>
      <c r="AU377" s="273" t="s">
        <v>85</v>
      </c>
      <c r="AV377" s="13" t="s">
        <v>21</v>
      </c>
      <c r="AW377" s="13" t="s">
        <v>34</v>
      </c>
      <c r="AX377" s="13" t="s">
        <v>77</v>
      </c>
      <c r="AY377" s="273" t="s">
        <v>149</v>
      </c>
    </row>
    <row r="378" s="14" customFormat="1">
      <c r="A378" s="14"/>
      <c r="B378" s="274"/>
      <c r="C378" s="275"/>
      <c r="D378" s="259" t="s">
        <v>162</v>
      </c>
      <c r="E378" s="276" t="s">
        <v>1</v>
      </c>
      <c r="F378" s="277" t="s">
        <v>868</v>
      </c>
      <c r="G378" s="275"/>
      <c r="H378" s="278">
        <v>8.0939999999999994</v>
      </c>
      <c r="I378" s="279"/>
      <c r="J378" s="275"/>
      <c r="K378" s="275"/>
      <c r="L378" s="280"/>
      <c r="M378" s="281"/>
      <c r="N378" s="282"/>
      <c r="O378" s="282"/>
      <c r="P378" s="282"/>
      <c r="Q378" s="282"/>
      <c r="R378" s="282"/>
      <c r="S378" s="282"/>
      <c r="T378" s="283"/>
      <c r="U378" s="14"/>
      <c r="V378" s="14"/>
      <c r="W378" s="14"/>
      <c r="X378" s="14"/>
      <c r="Y378" s="14"/>
      <c r="Z378" s="14"/>
      <c r="AA378" s="14"/>
      <c r="AB378" s="14"/>
      <c r="AC378" s="14"/>
      <c r="AD378" s="14"/>
      <c r="AE378" s="14"/>
      <c r="AT378" s="284" t="s">
        <v>162</v>
      </c>
      <c r="AU378" s="284" t="s">
        <v>85</v>
      </c>
      <c r="AV378" s="14" t="s">
        <v>85</v>
      </c>
      <c r="AW378" s="14" t="s">
        <v>34</v>
      </c>
      <c r="AX378" s="14" t="s">
        <v>77</v>
      </c>
      <c r="AY378" s="284" t="s">
        <v>149</v>
      </c>
    </row>
    <row r="379" s="13" customFormat="1">
      <c r="A379" s="13"/>
      <c r="B379" s="264"/>
      <c r="C379" s="265"/>
      <c r="D379" s="259" t="s">
        <v>162</v>
      </c>
      <c r="E379" s="266" t="s">
        <v>1</v>
      </c>
      <c r="F379" s="267" t="s">
        <v>869</v>
      </c>
      <c r="G379" s="265"/>
      <c r="H379" s="266" t="s">
        <v>1</v>
      </c>
      <c r="I379" s="268"/>
      <c r="J379" s="265"/>
      <c r="K379" s="265"/>
      <c r="L379" s="269"/>
      <c r="M379" s="270"/>
      <c r="N379" s="271"/>
      <c r="O379" s="271"/>
      <c r="P379" s="271"/>
      <c r="Q379" s="271"/>
      <c r="R379" s="271"/>
      <c r="S379" s="271"/>
      <c r="T379" s="272"/>
      <c r="U379" s="13"/>
      <c r="V379" s="13"/>
      <c r="W379" s="13"/>
      <c r="X379" s="13"/>
      <c r="Y379" s="13"/>
      <c r="Z379" s="13"/>
      <c r="AA379" s="13"/>
      <c r="AB379" s="13"/>
      <c r="AC379" s="13"/>
      <c r="AD379" s="13"/>
      <c r="AE379" s="13"/>
      <c r="AT379" s="273" t="s">
        <v>162</v>
      </c>
      <c r="AU379" s="273" t="s">
        <v>85</v>
      </c>
      <c r="AV379" s="13" t="s">
        <v>21</v>
      </c>
      <c r="AW379" s="13" t="s">
        <v>34</v>
      </c>
      <c r="AX379" s="13" t="s">
        <v>77</v>
      </c>
      <c r="AY379" s="273" t="s">
        <v>149</v>
      </c>
    </row>
    <row r="380" s="14" customFormat="1">
      <c r="A380" s="14"/>
      <c r="B380" s="274"/>
      <c r="C380" s="275"/>
      <c r="D380" s="259" t="s">
        <v>162</v>
      </c>
      <c r="E380" s="276" t="s">
        <v>1</v>
      </c>
      <c r="F380" s="277" t="s">
        <v>870</v>
      </c>
      <c r="G380" s="275"/>
      <c r="H380" s="278">
        <v>3.73</v>
      </c>
      <c r="I380" s="279"/>
      <c r="J380" s="275"/>
      <c r="K380" s="275"/>
      <c r="L380" s="280"/>
      <c r="M380" s="281"/>
      <c r="N380" s="282"/>
      <c r="O380" s="282"/>
      <c r="P380" s="282"/>
      <c r="Q380" s="282"/>
      <c r="R380" s="282"/>
      <c r="S380" s="282"/>
      <c r="T380" s="283"/>
      <c r="U380" s="14"/>
      <c r="V380" s="14"/>
      <c r="W380" s="14"/>
      <c r="X380" s="14"/>
      <c r="Y380" s="14"/>
      <c r="Z380" s="14"/>
      <c r="AA380" s="14"/>
      <c r="AB380" s="14"/>
      <c r="AC380" s="14"/>
      <c r="AD380" s="14"/>
      <c r="AE380" s="14"/>
      <c r="AT380" s="284" t="s">
        <v>162</v>
      </c>
      <c r="AU380" s="284" t="s">
        <v>85</v>
      </c>
      <c r="AV380" s="14" t="s">
        <v>85</v>
      </c>
      <c r="AW380" s="14" t="s">
        <v>34</v>
      </c>
      <c r="AX380" s="14" t="s">
        <v>77</v>
      </c>
      <c r="AY380" s="284" t="s">
        <v>149</v>
      </c>
    </row>
    <row r="381" s="14" customFormat="1">
      <c r="A381" s="14"/>
      <c r="B381" s="274"/>
      <c r="C381" s="275"/>
      <c r="D381" s="259" t="s">
        <v>162</v>
      </c>
      <c r="E381" s="276" t="s">
        <v>1</v>
      </c>
      <c r="F381" s="277" t="s">
        <v>871</v>
      </c>
      <c r="G381" s="275"/>
      <c r="H381" s="278">
        <v>2</v>
      </c>
      <c r="I381" s="279"/>
      <c r="J381" s="275"/>
      <c r="K381" s="275"/>
      <c r="L381" s="280"/>
      <c r="M381" s="281"/>
      <c r="N381" s="282"/>
      <c r="O381" s="282"/>
      <c r="P381" s="282"/>
      <c r="Q381" s="282"/>
      <c r="R381" s="282"/>
      <c r="S381" s="282"/>
      <c r="T381" s="283"/>
      <c r="U381" s="14"/>
      <c r="V381" s="14"/>
      <c r="W381" s="14"/>
      <c r="X381" s="14"/>
      <c r="Y381" s="14"/>
      <c r="Z381" s="14"/>
      <c r="AA381" s="14"/>
      <c r="AB381" s="14"/>
      <c r="AC381" s="14"/>
      <c r="AD381" s="14"/>
      <c r="AE381" s="14"/>
      <c r="AT381" s="284" t="s">
        <v>162</v>
      </c>
      <c r="AU381" s="284" t="s">
        <v>85</v>
      </c>
      <c r="AV381" s="14" t="s">
        <v>85</v>
      </c>
      <c r="AW381" s="14" t="s">
        <v>34</v>
      </c>
      <c r="AX381" s="14" t="s">
        <v>77</v>
      </c>
      <c r="AY381" s="284" t="s">
        <v>149</v>
      </c>
    </row>
    <row r="382" s="15" customFormat="1">
      <c r="A382" s="15"/>
      <c r="B382" s="285"/>
      <c r="C382" s="286"/>
      <c r="D382" s="259" t="s">
        <v>162</v>
      </c>
      <c r="E382" s="287" t="s">
        <v>1</v>
      </c>
      <c r="F382" s="288" t="s">
        <v>166</v>
      </c>
      <c r="G382" s="286"/>
      <c r="H382" s="289">
        <v>64.802000000000007</v>
      </c>
      <c r="I382" s="290"/>
      <c r="J382" s="286"/>
      <c r="K382" s="286"/>
      <c r="L382" s="291"/>
      <c r="M382" s="292"/>
      <c r="N382" s="293"/>
      <c r="O382" s="293"/>
      <c r="P382" s="293"/>
      <c r="Q382" s="293"/>
      <c r="R382" s="293"/>
      <c r="S382" s="293"/>
      <c r="T382" s="294"/>
      <c r="U382" s="15"/>
      <c r="V382" s="15"/>
      <c r="W382" s="15"/>
      <c r="X382" s="15"/>
      <c r="Y382" s="15"/>
      <c r="Z382" s="15"/>
      <c r="AA382" s="15"/>
      <c r="AB382" s="15"/>
      <c r="AC382" s="15"/>
      <c r="AD382" s="15"/>
      <c r="AE382" s="15"/>
      <c r="AT382" s="295" t="s">
        <v>162</v>
      </c>
      <c r="AU382" s="295" t="s">
        <v>85</v>
      </c>
      <c r="AV382" s="15" t="s">
        <v>156</v>
      </c>
      <c r="AW382" s="15" t="s">
        <v>34</v>
      </c>
      <c r="AX382" s="15" t="s">
        <v>21</v>
      </c>
      <c r="AY382" s="295" t="s">
        <v>149</v>
      </c>
    </row>
    <row r="383" s="2" customFormat="1" ht="16.5" customHeight="1">
      <c r="A383" s="39"/>
      <c r="B383" s="40"/>
      <c r="C383" s="246" t="s">
        <v>487</v>
      </c>
      <c r="D383" s="246" t="s">
        <v>151</v>
      </c>
      <c r="E383" s="247" t="s">
        <v>494</v>
      </c>
      <c r="F383" s="248" t="s">
        <v>495</v>
      </c>
      <c r="G383" s="249" t="s">
        <v>169</v>
      </c>
      <c r="H383" s="250">
        <v>17.927</v>
      </c>
      <c r="I383" s="251"/>
      <c r="J383" s="252">
        <f>ROUND(I383*H383,2)</f>
        <v>0</v>
      </c>
      <c r="K383" s="248" t="s">
        <v>155</v>
      </c>
      <c r="L383" s="45"/>
      <c r="M383" s="253" t="s">
        <v>1</v>
      </c>
      <c r="N383" s="254" t="s">
        <v>42</v>
      </c>
      <c r="O383" s="92"/>
      <c r="P383" s="255">
        <f>O383*H383</f>
        <v>0</v>
      </c>
      <c r="Q383" s="255">
        <v>0.121711072</v>
      </c>
      <c r="R383" s="255">
        <f>Q383*H383</f>
        <v>2.1819143877439999</v>
      </c>
      <c r="S383" s="255">
        <v>2.3999999999999999</v>
      </c>
      <c r="T383" s="256">
        <f>S383*H383</f>
        <v>43.024799999999999</v>
      </c>
      <c r="U383" s="39"/>
      <c r="V383" s="39"/>
      <c r="W383" s="39"/>
      <c r="X383" s="39"/>
      <c r="Y383" s="39"/>
      <c r="Z383" s="39"/>
      <c r="AA383" s="39"/>
      <c r="AB383" s="39"/>
      <c r="AC383" s="39"/>
      <c r="AD383" s="39"/>
      <c r="AE383" s="39"/>
      <c r="AR383" s="257" t="s">
        <v>156</v>
      </c>
      <c r="AT383" s="257" t="s">
        <v>151</v>
      </c>
      <c r="AU383" s="257" t="s">
        <v>85</v>
      </c>
      <c r="AY383" s="18" t="s">
        <v>149</v>
      </c>
      <c r="BE383" s="258">
        <f>IF(N383="základní",J383,0)</f>
        <v>0</v>
      </c>
      <c r="BF383" s="258">
        <f>IF(N383="snížená",J383,0)</f>
        <v>0</v>
      </c>
      <c r="BG383" s="258">
        <f>IF(N383="zákl. přenesená",J383,0)</f>
        <v>0</v>
      </c>
      <c r="BH383" s="258">
        <f>IF(N383="sníž. přenesená",J383,0)</f>
        <v>0</v>
      </c>
      <c r="BI383" s="258">
        <f>IF(N383="nulová",J383,0)</f>
        <v>0</v>
      </c>
      <c r="BJ383" s="18" t="s">
        <v>21</v>
      </c>
      <c r="BK383" s="258">
        <f>ROUND(I383*H383,2)</f>
        <v>0</v>
      </c>
      <c r="BL383" s="18" t="s">
        <v>156</v>
      </c>
      <c r="BM383" s="257" t="s">
        <v>872</v>
      </c>
    </row>
    <row r="384" s="2" customFormat="1">
      <c r="A384" s="39"/>
      <c r="B384" s="40"/>
      <c r="C384" s="41"/>
      <c r="D384" s="259" t="s">
        <v>158</v>
      </c>
      <c r="E384" s="41"/>
      <c r="F384" s="260" t="s">
        <v>497</v>
      </c>
      <c r="G384" s="41"/>
      <c r="H384" s="41"/>
      <c r="I384" s="157"/>
      <c r="J384" s="41"/>
      <c r="K384" s="41"/>
      <c r="L384" s="45"/>
      <c r="M384" s="261"/>
      <c r="N384" s="262"/>
      <c r="O384" s="92"/>
      <c r="P384" s="92"/>
      <c r="Q384" s="92"/>
      <c r="R384" s="92"/>
      <c r="S384" s="92"/>
      <c r="T384" s="93"/>
      <c r="U384" s="39"/>
      <c r="V384" s="39"/>
      <c r="W384" s="39"/>
      <c r="X384" s="39"/>
      <c r="Y384" s="39"/>
      <c r="Z384" s="39"/>
      <c r="AA384" s="39"/>
      <c r="AB384" s="39"/>
      <c r="AC384" s="39"/>
      <c r="AD384" s="39"/>
      <c r="AE384" s="39"/>
      <c r="AT384" s="18" t="s">
        <v>158</v>
      </c>
      <c r="AU384" s="18" t="s">
        <v>85</v>
      </c>
    </row>
    <row r="385" s="2" customFormat="1">
      <c r="A385" s="39"/>
      <c r="B385" s="40"/>
      <c r="C385" s="41"/>
      <c r="D385" s="259" t="s">
        <v>160</v>
      </c>
      <c r="E385" s="41"/>
      <c r="F385" s="263" t="s">
        <v>484</v>
      </c>
      <c r="G385" s="41"/>
      <c r="H385" s="41"/>
      <c r="I385" s="157"/>
      <c r="J385" s="41"/>
      <c r="K385" s="41"/>
      <c r="L385" s="45"/>
      <c r="M385" s="261"/>
      <c r="N385" s="262"/>
      <c r="O385" s="92"/>
      <c r="P385" s="92"/>
      <c r="Q385" s="92"/>
      <c r="R385" s="92"/>
      <c r="S385" s="92"/>
      <c r="T385" s="93"/>
      <c r="U385" s="39"/>
      <c r="V385" s="39"/>
      <c r="W385" s="39"/>
      <c r="X385" s="39"/>
      <c r="Y385" s="39"/>
      <c r="Z385" s="39"/>
      <c r="AA385" s="39"/>
      <c r="AB385" s="39"/>
      <c r="AC385" s="39"/>
      <c r="AD385" s="39"/>
      <c r="AE385" s="39"/>
      <c r="AT385" s="18" t="s">
        <v>160</v>
      </c>
      <c r="AU385" s="18" t="s">
        <v>85</v>
      </c>
    </row>
    <row r="386" s="13" customFormat="1">
      <c r="A386" s="13"/>
      <c r="B386" s="264"/>
      <c r="C386" s="265"/>
      <c r="D386" s="259" t="s">
        <v>162</v>
      </c>
      <c r="E386" s="266" t="s">
        <v>1</v>
      </c>
      <c r="F386" s="267" t="s">
        <v>221</v>
      </c>
      <c r="G386" s="265"/>
      <c r="H386" s="266" t="s">
        <v>1</v>
      </c>
      <c r="I386" s="268"/>
      <c r="J386" s="265"/>
      <c r="K386" s="265"/>
      <c r="L386" s="269"/>
      <c r="M386" s="270"/>
      <c r="N386" s="271"/>
      <c r="O386" s="271"/>
      <c r="P386" s="271"/>
      <c r="Q386" s="271"/>
      <c r="R386" s="271"/>
      <c r="S386" s="271"/>
      <c r="T386" s="272"/>
      <c r="U386" s="13"/>
      <c r="V386" s="13"/>
      <c r="W386" s="13"/>
      <c r="X386" s="13"/>
      <c r="Y386" s="13"/>
      <c r="Z386" s="13"/>
      <c r="AA386" s="13"/>
      <c r="AB386" s="13"/>
      <c r="AC386" s="13"/>
      <c r="AD386" s="13"/>
      <c r="AE386" s="13"/>
      <c r="AT386" s="273" t="s">
        <v>162</v>
      </c>
      <c r="AU386" s="273" t="s">
        <v>85</v>
      </c>
      <c r="AV386" s="13" t="s">
        <v>21</v>
      </c>
      <c r="AW386" s="13" t="s">
        <v>34</v>
      </c>
      <c r="AX386" s="13" t="s">
        <v>77</v>
      </c>
      <c r="AY386" s="273" t="s">
        <v>149</v>
      </c>
    </row>
    <row r="387" s="14" customFormat="1">
      <c r="A387" s="14"/>
      <c r="B387" s="274"/>
      <c r="C387" s="275"/>
      <c r="D387" s="259" t="s">
        <v>162</v>
      </c>
      <c r="E387" s="276" t="s">
        <v>1</v>
      </c>
      <c r="F387" s="277" t="s">
        <v>873</v>
      </c>
      <c r="G387" s="275"/>
      <c r="H387" s="278">
        <v>5.6589999999999998</v>
      </c>
      <c r="I387" s="279"/>
      <c r="J387" s="275"/>
      <c r="K387" s="275"/>
      <c r="L387" s="280"/>
      <c r="M387" s="281"/>
      <c r="N387" s="282"/>
      <c r="O387" s="282"/>
      <c r="P387" s="282"/>
      <c r="Q387" s="282"/>
      <c r="R387" s="282"/>
      <c r="S387" s="282"/>
      <c r="T387" s="283"/>
      <c r="U387" s="14"/>
      <c r="V387" s="14"/>
      <c r="W387" s="14"/>
      <c r="X387" s="14"/>
      <c r="Y387" s="14"/>
      <c r="Z387" s="14"/>
      <c r="AA387" s="14"/>
      <c r="AB387" s="14"/>
      <c r="AC387" s="14"/>
      <c r="AD387" s="14"/>
      <c r="AE387" s="14"/>
      <c r="AT387" s="284" t="s">
        <v>162</v>
      </c>
      <c r="AU387" s="284" t="s">
        <v>85</v>
      </c>
      <c r="AV387" s="14" t="s">
        <v>85</v>
      </c>
      <c r="AW387" s="14" t="s">
        <v>34</v>
      </c>
      <c r="AX387" s="14" t="s">
        <v>77</v>
      </c>
      <c r="AY387" s="284" t="s">
        <v>149</v>
      </c>
    </row>
    <row r="388" s="13" customFormat="1">
      <c r="A388" s="13"/>
      <c r="B388" s="264"/>
      <c r="C388" s="265"/>
      <c r="D388" s="259" t="s">
        <v>162</v>
      </c>
      <c r="E388" s="266" t="s">
        <v>1</v>
      </c>
      <c r="F388" s="267" t="s">
        <v>223</v>
      </c>
      <c r="G388" s="265"/>
      <c r="H388" s="266" t="s">
        <v>1</v>
      </c>
      <c r="I388" s="268"/>
      <c r="J388" s="265"/>
      <c r="K388" s="265"/>
      <c r="L388" s="269"/>
      <c r="M388" s="270"/>
      <c r="N388" s="271"/>
      <c r="O388" s="271"/>
      <c r="P388" s="271"/>
      <c r="Q388" s="271"/>
      <c r="R388" s="271"/>
      <c r="S388" s="271"/>
      <c r="T388" s="272"/>
      <c r="U388" s="13"/>
      <c r="V388" s="13"/>
      <c r="W388" s="13"/>
      <c r="X388" s="13"/>
      <c r="Y388" s="13"/>
      <c r="Z388" s="13"/>
      <c r="AA388" s="13"/>
      <c r="AB388" s="13"/>
      <c r="AC388" s="13"/>
      <c r="AD388" s="13"/>
      <c r="AE388" s="13"/>
      <c r="AT388" s="273" t="s">
        <v>162</v>
      </c>
      <c r="AU388" s="273" t="s">
        <v>85</v>
      </c>
      <c r="AV388" s="13" t="s">
        <v>21</v>
      </c>
      <c r="AW388" s="13" t="s">
        <v>34</v>
      </c>
      <c r="AX388" s="13" t="s">
        <v>77</v>
      </c>
      <c r="AY388" s="273" t="s">
        <v>149</v>
      </c>
    </row>
    <row r="389" s="14" customFormat="1">
      <c r="A389" s="14"/>
      <c r="B389" s="274"/>
      <c r="C389" s="275"/>
      <c r="D389" s="259" t="s">
        <v>162</v>
      </c>
      <c r="E389" s="276" t="s">
        <v>1</v>
      </c>
      <c r="F389" s="277" t="s">
        <v>874</v>
      </c>
      <c r="G389" s="275"/>
      <c r="H389" s="278">
        <v>11.318</v>
      </c>
      <c r="I389" s="279"/>
      <c r="J389" s="275"/>
      <c r="K389" s="275"/>
      <c r="L389" s="280"/>
      <c r="M389" s="281"/>
      <c r="N389" s="282"/>
      <c r="O389" s="282"/>
      <c r="P389" s="282"/>
      <c r="Q389" s="282"/>
      <c r="R389" s="282"/>
      <c r="S389" s="282"/>
      <c r="T389" s="283"/>
      <c r="U389" s="14"/>
      <c r="V389" s="14"/>
      <c r="W389" s="14"/>
      <c r="X389" s="14"/>
      <c r="Y389" s="14"/>
      <c r="Z389" s="14"/>
      <c r="AA389" s="14"/>
      <c r="AB389" s="14"/>
      <c r="AC389" s="14"/>
      <c r="AD389" s="14"/>
      <c r="AE389" s="14"/>
      <c r="AT389" s="284" t="s">
        <v>162</v>
      </c>
      <c r="AU389" s="284" t="s">
        <v>85</v>
      </c>
      <c r="AV389" s="14" t="s">
        <v>85</v>
      </c>
      <c r="AW389" s="14" t="s">
        <v>34</v>
      </c>
      <c r="AX389" s="14" t="s">
        <v>77</v>
      </c>
      <c r="AY389" s="284" t="s">
        <v>149</v>
      </c>
    </row>
    <row r="390" s="13" customFormat="1">
      <c r="A390" s="13"/>
      <c r="B390" s="264"/>
      <c r="C390" s="265"/>
      <c r="D390" s="259" t="s">
        <v>162</v>
      </c>
      <c r="E390" s="266" t="s">
        <v>1</v>
      </c>
      <c r="F390" s="267" t="s">
        <v>500</v>
      </c>
      <c r="G390" s="265"/>
      <c r="H390" s="266" t="s">
        <v>1</v>
      </c>
      <c r="I390" s="268"/>
      <c r="J390" s="265"/>
      <c r="K390" s="265"/>
      <c r="L390" s="269"/>
      <c r="M390" s="270"/>
      <c r="N390" s="271"/>
      <c r="O390" s="271"/>
      <c r="P390" s="271"/>
      <c r="Q390" s="271"/>
      <c r="R390" s="271"/>
      <c r="S390" s="271"/>
      <c r="T390" s="272"/>
      <c r="U390" s="13"/>
      <c r="V390" s="13"/>
      <c r="W390" s="13"/>
      <c r="X390" s="13"/>
      <c r="Y390" s="13"/>
      <c r="Z390" s="13"/>
      <c r="AA390" s="13"/>
      <c r="AB390" s="13"/>
      <c r="AC390" s="13"/>
      <c r="AD390" s="13"/>
      <c r="AE390" s="13"/>
      <c r="AT390" s="273" t="s">
        <v>162</v>
      </c>
      <c r="AU390" s="273" t="s">
        <v>85</v>
      </c>
      <c r="AV390" s="13" t="s">
        <v>21</v>
      </c>
      <c r="AW390" s="13" t="s">
        <v>34</v>
      </c>
      <c r="AX390" s="13" t="s">
        <v>77</v>
      </c>
      <c r="AY390" s="273" t="s">
        <v>149</v>
      </c>
    </row>
    <row r="391" s="14" customFormat="1">
      <c r="A391" s="14"/>
      <c r="B391" s="274"/>
      <c r="C391" s="275"/>
      <c r="D391" s="259" t="s">
        <v>162</v>
      </c>
      <c r="E391" s="276" t="s">
        <v>1</v>
      </c>
      <c r="F391" s="277" t="s">
        <v>875</v>
      </c>
      <c r="G391" s="275"/>
      <c r="H391" s="278">
        <v>0.94999999999999996</v>
      </c>
      <c r="I391" s="279"/>
      <c r="J391" s="275"/>
      <c r="K391" s="275"/>
      <c r="L391" s="280"/>
      <c r="M391" s="281"/>
      <c r="N391" s="282"/>
      <c r="O391" s="282"/>
      <c r="P391" s="282"/>
      <c r="Q391" s="282"/>
      <c r="R391" s="282"/>
      <c r="S391" s="282"/>
      <c r="T391" s="283"/>
      <c r="U391" s="14"/>
      <c r="V391" s="14"/>
      <c r="W391" s="14"/>
      <c r="X391" s="14"/>
      <c r="Y391" s="14"/>
      <c r="Z391" s="14"/>
      <c r="AA391" s="14"/>
      <c r="AB391" s="14"/>
      <c r="AC391" s="14"/>
      <c r="AD391" s="14"/>
      <c r="AE391" s="14"/>
      <c r="AT391" s="284" t="s">
        <v>162</v>
      </c>
      <c r="AU391" s="284" t="s">
        <v>85</v>
      </c>
      <c r="AV391" s="14" t="s">
        <v>85</v>
      </c>
      <c r="AW391" s="14" t="s">
        <v>34</v>
      </c>
      <c r="AX391" s="14" t="s">
        <v>77</v>
      </c>
      <c r="AY391" s="284" t="s">
        <v>149</v>
      </c>
    </row>
    <row r="392" s="15" customFormat="1">
      <c r="A392" s="15"/>
      <c r="B392" s="285"/>
      <c r="C392" s="286"/>
      <c r="D392" s="259" t="s">
        <v>162</v>
      </c>
      <c r="E392" s="287" t="s">
        <v>1</v>
      </c>
      <c r="F392" s="288" t="s">
        <v>166</v>
      </c>
      <c r="G392" s="286"/>
      <c r="H392" s="289">
        <v>17.927</v>
      </c>
      <c r="I392" s="290"/>
      <c r="J392" s="286"/>
      <c r="K392" s="286"/>
      <c r="L392" s="291"/>
      <c r="M392" s="292"/>
      <c r="N392" s="293"/>
      <c r="O392" s="293"/>
      <c r="P392" s="293"/>
      <c r="Q392" s="293"/>
      <c r="R392" s="293"/>
      <c r="S392" s="293"/>
      <c r="T392" s="294"/>
      <c r="U392" s="15"/>
      <c r="V392" s="15"/>
      <c r="W392" s="15"/>
      <c r="X392" s="15"/>
      <c r="Y392" s="15"/>
      <c r="Z392" s="15"/>
      <c r="AA392" s="15"/>
      <c r="AB392" s="15"/>
      <c r="AC392" s="15"/>
      <c r="AD392" s="15"/>
      <c r="AE392" s="15"/>
      <c r="AT392" s="295" t="s">
        <v>162</v>
      </c>
      <c r="AU392" s="295" t="s">
        <v>85</v>
      </c>
      <c r="AV392" s="15" t="s">
        <v>156</v>
      </c>
      <c r="AW392" s="15" t="s">
        <v>34</v>
      </c>
      <c r="AX392" s="15" t="s">
        <v>21</v>
      </c>
      <c r="AY392" s="295" t="s">
        <v>149</v>
      </c>
    </row>
    <row r="393" s="12" customFormat="1" ht="22.8" customHeight="1">
      <c r="A393" s="12"/>
      <c r="B393" s="230"/>
      <c r="C393" s="231"/>
      <c r="D393" s="232" t="s">
        <v>76</v>
      </c>
      <c r="E393" s="244" t="s">
        <v>503</v>
      </c>
      <c r="F393" s="244" t="s">
        <v>504</v>
      </c>
      <c r="G393" s="231"/>
      <c r="H393" s="231"/>
      <c r="I393" s="234"/>
      <c r="J393" s="245">
        <f>BK393</f>
        <v>0</v>
      </c>
      <c r="K393" s="231"/>
      <c r="L393" s="236"/>
      <c r="M393" s="237"/>
      <c r="N393" s="238"/>
      <c r="O393" s="238"/>
      <c r="P393" s="239">
        <f>SUM(P394:P410)</f>
        <v>0</v>
      </c>
      <c r="Q393" s="238"/>
      <c r="R393" s="239">
        <f>SUM(R394:R410)</f>
        <v>0</v>
      </c>
      <c r="S393" s="238"/>
      <c r="T393" s="240">
        <f>SUM(T394:T410)</f>
        <v>0</v>
      </c>
      <c r="U393" s="12"/>
      <c r="V393" s="12"/>
      <c r="W393" s="12"/>
      <c r="X393" s="12"/>
      <c r="Y393" s="12"/>
      <c r="Z393" s="12"/>
      <c r="AA393" s="12"/>
      <c r="AB393" s="12"/>
      <c r="AC393" s="12"/>
      <c r="AD393" s="12"/>
      <c r="AE393" s="12"/>
      <c r="AR393" s="241" t="s">
        <v>21</v>
      </c>
      <c r="AT393" s="242" t="s">
        <v>76</v>
      </c>
      <c r="AU393" s="242" t="s">
        <v>21</v>
      </c>
      <c r="AY393" s="241" t="s">
        <v>149</v>
      </c>
      <c r="BK393" s="243">
        <f>SUM(BK394:BK410)</f>
        <v>0</v>
      </c>
    </row>
    <row r="394" s="2" customFormat="1" ht="33" customHeight="1">
      <c r="A394" s="39"/>
      <c r="B394" s="40"/>
      <c r="C394" s="246" t="s">
        <v>493</v>
      </c>
      <c r="D394" s="246" t="s">
        <v>151</v>
      </c>
      <c r="E394" s="247" t="s">
        <v>512</v>
      </c>
      <c r="F394" s="248" t="s">
        <v>513</v>
      </c>
      <c r="G394" s="249" t="s">
        <v>243</v>
      </c>
      <c r="H394" s="250">
        <v>43.024999999999999</v>
      </c>
      <c r="I394" s="251"/>
      <c r="J394" s="252">
        <f>ROUND(I394*H394,2)</f>
        <v>0</v>
      </c>
      <c r="K394" s="248" t="s">
        <v>155</v>
      </c>
      <c r="L394" s="45"/>
      <c r="M394" s="253" t="s">
        <v>1</v>
      </c>
      <c r="N394" s="254" t="s">
        <v>42</v>
      </c>
      <c r="O394" s="92"/>
      <c r="P394" s="255">
        <f>O394*H394</f>
        <v>0</v>
      </c>
      <c r="Q394" s="255">
        <v>0</v>
      </c>
      <c r="R394" s="255">
        <f>Q394*H394</f>
        <v>0</v>
      </c>
      <c r="S394" s="255">
        <v>0</v>
      </c>
      <c r="T394" s="256">
        <f>S394*H394</f>
        <v>0</v>
      </c>
      <c r="U394" s="39"/>
      <c r="V394" s="39"/>
      <c r="W394" s="39"/>
      <c r="X394" s="39"/>
      <c r="Y394" s="39"/>
      <c r="Z394" s="39"/>
      <c r="AA394" s="39"/>
      <c r="AB394" s="39"/>
      <c r="AC394" s="39"/>
      <c r="AD394" s="39"/>
      <c r="AE394" s="39"/>
      <c r="AR394" s="257" t="s">
        <v>156</v>
      </c>
      <c r="AT394" s="257" t="s">
        <v>151</v>
      </c>
      <c r="AU394" s="257" t="s">
        <v>85</v>
      </c>
      <c r="AY394" s="18" t="s">
        <v>149</v>
      </c>
      <c r="BE394" s="258">
        <f>IF(N394="základní",J394,0)</f>
        <v>0</v>
      </c>
      <c r="BF394" s="258">
        <f>IF(N394="snížená",J394,0)</f>
        <v>0</v>
      </c>
      <c r="BG394" s="258">
        <f>IF(N394="zákl. přenesená",J394,0)</f>
        <v>0</v>
      </c>
      <c r="BH394" s="258">
        <f>IF(N394="sníž. přenesená",J394,0)</f>
        <v>0</v>
      </c>
      <c r="BI394" s="258">
        <f>IF(N394="nulová",J394,0)</f>
        <v>0</v>
      </c>
      <c r="BJ394" s="18" t="s">
        <v>21</v>
      </c>
      <c r="BK394" s="258">
        <f>ROUND(I394*H394,2)</f>
        <v>0</v>
      </c>
      <c r="BL394" s="18" t="s">
        <v>156</v>
      </c>
      <c r="BM394" s="257" t="s">
        <v>876</v>
      </c>
    </row>
    <row r="395" s="2" customFormat="1">
      <c r="A395" s="39"/>
      <c r="B395" s="40"/>
      <c r="C395" s="41"/>
      <c r="D395" s="259" t="s">
        <v>158</v>
      </c>
      <c r="E395" s="41"/>
      <c r="F395" s="260" t="s">
        <v>515</v>
      </c>
      <c r="G395" s="41"/>
      <c r="H395" s="41"/>
      <c r="I395" s="157"/>
      <c r="J395" s="41"/>
      <c r="K395" s="41"/>
      <c r="L395" s="45"/>
      <c r="M395" s="261"/>
      <c r="N395" s="262"/>
      <c r="O395" s="92"/>
      <c r="P395" s="92"/>
      <c r="Q395" s="92"/>
      <c r="R395" s="92"/>
      <c r="S395" s="92"/>
      <c r="T395" s="93"/>
      <c r="U395" s="39"/>
      <c r="V395" s="39"/>
      <c r="W395" s="39"/>
      <c r="X395" s="39"/>
      <c r="Y395" s="39"/>
      <c r="Z395" s="39"/>
      <c r="AA395" s="39"/>
      <c r="AB395" s="39"/>
      <c r="AC395" s="39"/>
      <c r="AD395" s="39"/>
      <c r="AE395" s="39"/>
      <c r="AT395" s="18" t="s">
        <v>158</v>
      </c>
      <c r="AU395" s="18" t="s">
        <v>85</v>
      </c>
    </row>
    <row r="396" s="2" customFormat="1">
      <c r="A396" s="39"/>
      <c r="B396" s="40"/>
      <c r="C396" s="41"/>
      <c r="D396" s="259" t="s">
        <v>160</v>
      </c>
      <c r="E396" s="41"/>
      <c r="F396" s="263" t="s">
        <v>510</v>
      </c>
      <c r="G396" s="41"/>
      <c r="H396" s="41"/>
      <c r="I396" s="157"/>
      <c r="J396" s="41"/>
      <c r="K396" s="41"/>
      <c r="L396" s="45"/>
      <c r="M396" s="261"/>
      <c r="N396" s="262"/>
      <c r="O396" s="92"/>
      <c r="P396" s="92"/>
      <c r="Q396" s="92"/>
      <c r="R396" s="92"/>
      <c r="S396" s="92"/>
      <c r="T396" s="93"/>
      <c r="U396" s="39"/>
      <c r="V396" s="39"/>
      <c r="W396" s="39"/>
      <c r="X396" s="39"/>
      <c r="Y396" s="39"/>
      <c r="Z396" s="39"/>
      <c r="AA396" s="39"/>
      <c r="AB396" s="39"/>
      <c r="AC396" s="39"/>
      <c r="AD396" s="39"/>
      <c r="AE396" s="39"/>
      <c r="AT396" s="18" t="s">
        <v>160</v>
      </c>
      <c r="AU396" s="18" t="s">
        <v>85</v>
      </c>
    </row>
    <row r="397" s="2" customFormat="1" ht="33" customHeight="1">
      <c r="A397" s="39"/>
      <c r="B397" s="40"/>
      <c r="C397" s="246" t="s">
        <v>505</v>
      </c>
      <c r="D397" s="246" t="s">
        <v>151</v>
      </c>
      <c r="E397" s="247" t="s">
        <v>517</v>
      </c>
      <c r="F397" s="248" t="s">
        <v>276</v>
      </c>
      <c r="G397" s="249" t="s">
        <v>243</v>
      </c>
      <c r="H397" s="250">
        <v>161.357</v>
      </c>
      <c r="I397" s="251"/>
      <c r="J397" s="252">
        <f>ROUND(I397*H397,2)</f>
        <v>0</v>
      </c>
      <c r="K397" s="248" t="s">
        <v>155</v>
      </c>
      <c r="L397" s="45"/>
      <c r="M397" s="253" t="s">
        <v>1</v>
      </c>
      <c r="N397" s="254" t="s">
        <v>42</v>
      </c>
      <c r="O397" s="92"/>
      <c r="P397" s="255">
        <f>O397*H397</f>
        <v>0</v>
      </c>
      <c r="Q397" s="255">
        <v>0</v>
      </c>
      <c r="R397" s="255">
        <f>Q397*H397</f>
        <v>0</v>
      </c>
      <c r="S397" s="255">
        <v>0</v>
      </c>
      <c r="T397" s="256">
        <f>S397*H397</f>
        <v>0</v>
      </c>
      <c r="U397" s="39"/>
      <c r="V397" s="39"/>
      <c r="W397" s="39"/>
      <c r="X397" s="39"/>
      <c r="Y397" s="39"/>
      <c r="Z397" s="39"/>
      <c r="AA397" s="39"/>
      <c r="AB397" s="39"/>
      <c r="AC397" s="39"/>
      <c r="AD397" s="39"/>
      <c r="AE397" s="39"/>
      <c r="AR397" s="257" t="s">
        <v>156</v>
      </c>
      <c r="AT397" s="257" t="s">
        <v>151</v>
      </c>
      <c r="AU397" s="257" t="s">
        <v>85</v>
      </c>
      <c r="AY397" s="18" t="s">
        <v>149</v>
      </c>
      <c r="BE397" s="258">
        <f>IF(N397="základní",J397,0)</f>
        <v>0</v>
      </c>
      <c r="BF397" s="258">
        <f>IF(N397="snížená",J397,0)</f>
        <v>0</v>
      </c>
      <c r="BG397" s="258">
        <f>IF(N397="zákl. přenesená",J397,0)</f>
        <v>0</v>
      </c>
      <c r="BH397" s="258">
        <f>IF(N397="sníž. přenesená",J397,0)</f>
        <v>0</v>
      </c>
      <c r="BI397" s="258">
        <f>IF(N397="nulová",J397,0)</f>
        <v>0</v>
      </c>
      <c r="BJ397" s="18" t="s">
        <v>21</v>
      </c>
      <c r="BK397" s="258">
        <f>ROUND(I397*H397,2)</f>
        <v>0</v>
      </c>
      <c r="BL397" s="18" t="s">
        <v>156</v>
      </c>
      <c r="BM397" s="257" t="s">
        <v>877</v>
      </c>
    </row>
    <row r="398" s="2" customFormat="1">
      <c r="A398" s="39"/>
      <c r="B398" s="40"/>
      <c r="C398" s="41"/>
      <c r="D398" s="259" t="s">
        <v>158</v>
      </c>
      <c r="E398" s="41"/>
      <c r="F398" s="260" t="s">
        <v>276</v>
      </c>
      <c r="G398" s="41"/>
      <c r="H398" s="41"/>
      <c r="I398" s="157"/>
      <c r="J398" s="41"/>
      <c r="K398" s="41"/>
      <c r="L398" s="45"/>
      <c r="M398" s="261"/>
      <c r="N398" s="262"/>
      <c r="O398" s="92"/>
      <c r="P398" s="92"/>
      <c r="Q398" s="92"/>
      <c r="R398" s="92"/>
      <c r="S398" s="92"/>
      <c r="T398" s="93"/>
      <c r="U398" s="39"/>
      <c r="V398" s="39"/>
      <c r="W398" s="39"/>
      <c r="X398" s="39"/>
      <c r="Y398" s="39"/>
      <c r="Z398" s="39"/>
      <c r="AA398" s="39"/>
      <c r="AB398" s="39"/>
      <c r="AC398" s="39"/>
      <c r="AD398" s="39"/>
      <c r="AE398" s="39"/>
      <c r="AT398" s="18" t="s">
        <v>158</v>
      </c>
      <c r="AU398" s="18" t="s">
        <v>85</v>
      </c>
    </row>
    <row r="399" s="2" customFormat="1">
      <c r="A399" s="39"/>
      <c r="B399" s="40"/>
      <c r="C399" s="41"/>
      <c r="D399" s="259" t="s">
        <v>160</v>
      </c>
      <c r="E399" s="41"/>
      <c r="F399" s="263" t="s">
        <v>510</v>
      </c>
      <c r="G399" s="41"/>
      <c r="H399" s="41"/>
      <c r="I399" s="157"/>
      <c r="J399" s="41"/>
      <c r="K399" s="41"/>
      <c r="L399" s="45"/>
      <c r="M399" s="261"/>
      <c r="N399" s="262"/>
      <c r="O399" s="92"/>
      <c r="P399" s="92"/>
      <c r="Q399" s="92"/>
      <c r="R399" s="92"/>
      <c r="S399" s="92"/>
      <c r="T399" s="93"/>
      <c r="U399" s="39"/>
      <c r="V399" s="39"/>
      <c r="W399" s="39"/>
      <c r="X399" s="39"/>
      <c r="Y399" s="39"/>
      <c r="Z399" s="39"/>
      <c r="AA399" s="39"/>
      <c r="AB399" s="39"/>
      <c r="AC399" s="39"/>
      <c r="AD399" s="39"/>
      <c r="AE399" s="39"/>
      <c r="AT399" s="18" t="s">
        <v>160</v>
      </c>
      <c r="AU399" s="18" t="s">
        <v>85</v>
      </c>
    </row>
    <row r="400" s="14" customFormat="1">
      <c r="A400" s="14"/>
      <c r="B400" s="274"/>
      <c r="C400" s="275"/>
      <c r="D400" s="259" t="s">
        <v>162</v>
      </c>
      <c r="E400" s="276" t="s">
        <v>1</v>
      </c>
      <c r="F400" s="277" t="s">
        <v>878</v>
      </c>
      <c r="G400" s="275"/>
      <c r="H400" s="278">
        <v>161.357</v>
      </c>
      <c r="I400" s="279"/>
      <c r="J400" s="275"/>
      <c r="K400" s="275"/>
      <c r="L400" s="280"/>
      <c r="M400" s="281"/>
      <c r="N400" s="282"/>
      <c r="O400" s="282"/>
      <c r="P400" s="282"/>
      <c r="Q400" s="282"/>
      <c r="R400" s="282"/>
      <c r="S400" s="282"/>
      <c r="T400" s="283"/>
      <c r="U400" s="14"/>
      <c r="V400" s="14"/>
      <c r="W400" s="14"/>
      <c r="X400" s="14"/>
      <c r="Y400" s="14"/>
      <c r="Z400" s="14"/>
      <c r="AA400" s="14"/>
      <c r="AB400" s="14"/>
      <c r="AC400" s="14"/>
      <c r="AD400" s="14"/>
      <c r="AE400" s="14"/>
      <c r="AT400" s="284" t="s">
        <v>162</v>
      </c>
      <c r="AU400" s="284" t="s">
        <v>85</v>
      </c>
      <c r="AV400" s="14" t="s">
        <v>85</v>
      </c>
      <c r="AW400" s="14" t="s">
        <v>34</v>
      </c>
      <c r="AX400" s="14" t="s">
        <v>21</v>
      </c>
      <c r="AY400" s="284" t="s">
        <v>149</v>
      </c>
    </row>
    <row r="401" s="2" customFormat="1" ht="21.75" customHeight="1">
      <c r="A401" s="39"/>
      <c r="B401" s="40"/>
      <c r="C401" s="246" t="s">
        <v>511</v>
      </c>
      <c r="D401" s="246" t="s">
        <v>151</v>
      </c>
      <c r="E401" s="247" t="s">
        <v>521</v>
      </c>
      <c r="F401" s="248" t="s">
        <v>522</v>
      </c>
      <c r="G401" s="249" t="s">
        <v>243</v>
      </c>
      <c r="H401" s="250">
        <v>204.38200000000001</v>
      </c>
      <c r="I401" s="251"/>
      <c r="J401" s="252">
        <f>ROUND(I401*H401,2)</f>
        <v>0</v>
      </c>
      <c r="K401" s="248" t="s">
        <v>155</v>
      </c>
      <c r="L401" s="45"/>
      <c r="M401" s="253" t="s">
        <v>1</v>
      </c>
      <c r="N401" s="254" t="s">
        <v>42</v>
      </c>
      <c r="O401" s="92"/>
      <c r="P401" s="255">
        <f>O401*H401</f>
        <v>0</v>
      </c>
      <c r="Q401" s="255">
        <v>0</v>
      </c>
      <c r="R401" s="255">
        <f>Q401*H401</f>
        <v>0</v>
      </c>
      <c r="S401" s="255">
        <v>0</v>
      </c>
      <c r="T401" s="256">
        <f>S401*H401</f>
        <v>0</v>
      </c>
      <c r="U401" s="39"/>
      <c r="V401" s="39"/>
      <c r="W401" s="39"/>
      <c r="X401" s="39"/>
      <c r="Y401" s="39"/>
      <c r="Z401" s="39"/>
      <c r="AA401" s="39"/>
      <c r="AB401" s="39"/>
      <c r="AC401" s="39"/>
      <c r="AD401" s="39"/>
      <c r="AE401" s="39"/>
      <c r="AR401" s="257" t="s">
        <v>156</v>
      </c>
      <c r="AT401" s="257" t="s">
        <v>151</v>
      </c>
      <c r="AU401" s="257" t="s">
        <v>85</v>
      </c>
      <c r="AY401" s="18" t="s">
        <v>149</v>
      </c>
      <c r="BE401" s="258">
        <f>IF(N401="základní",J401,0)</f>
        <v>0</v>
      </c>
      <c r="BF401" s="258">
        <f>IF(N401="snížená",J401,0)</f>
        <v>0</v>
      </c>
      <c r="BG401" s="258">
        <f>IF(N401="zákl. přenesená",J401,0)</f>
        <v>0</v>
      </c>
      <c r="BH401" s="258">
        <f>IF(N401="sníž. přenesená",J401,0)</f>
        <v>0</v>
      </c>
      <c r="BI401" s="258">
        <f>IF(N401="nulová",J401,0)</f>
        <v>0</v>
      </c>
      <c r="BJ401" s="18" t="s">
        <v>21</v>
      </c>
      <c r="BK401" s="258">
        <f>ROUND(I401*H401,2)</f>
        <v>0</v>
      </c>
      <c r="BL401" s="18" t="s">
        <v>156</v>
      </c>
      <c r="BM401" s="257" t="s">
        <v>879</v>
      </c>
    </row>
    <row r="402" s="2" customFormat="1">
      <c r="A402" s="39"/>
      <c r="B402" s="40"/>
      <c r="C402" s="41"/>
      <c r="D402" s="259" t="s">
        <v>158</v>
      </c>
      <c r="E402" s="41"/>
      <c r="F402" s="260" t="s">
        <v>524</v>
      </c>
      <c r="G402" s="41"/>
      <c r="H402" s="41"/>
      <c r="I402" s="157"/>
      <c r="J402" s="41"/>
      <c r="K402" s="41"/>
      <c r="L402" s="45"/>
      <c r="M402" s="261"/>
      <c r="N402" s="262"/>
      <c r="O402" s="92"/>
      <c r="P402" s="92"/>
      <c r="Q402" s="92"/>
      <c r="R402" s="92"/>
      <c r="S402" s="92"/>
      <c r="T402" s="93"/>
      <c r="U402" s="39"/>
      <c r="V402" s="39"/>
      <c r="W402" s="39"/>
      <c r="X402" s="39"/>
      <c r="Y402" s="39"/>
      <c r="Z402" s="39"/>
      <c r="AA402" s="39"/>
      <c r="AB402" s="39"/>
      <c r="AC402" s="39"/>
      <c r="AD402" s="39"/>
      <c r="AE402" s="39"/>
      <c r="AT402" s="18" t="s">
        <v>158</v>
      </c>
      <c r="AU402" s="18" t="s">
        <v>85</v>
      </c>
    </row>
    <row r="403" s="2" customFormat="1">
      <c r="A403" s="39"/>
      <c r="B403" s="40"/>
      <c r="C403" s="41"/>
      <c r="D403" s="259" t="s">
        <v>160</v>
      </c>
      <c r="E403" s="41"/>
      <c r="F403" s="263" t="s">
        <v>525</v>
      </c>
      <c r="G403" s="41"/>
      <c r="H403" s="41"/>
      <c r="I403" s="157"/>
      <c r="J403" s="41"/>
      <c r="K403" s="41"/>
      <c r="L403" s="45"/>
      <c r="M403" s="261"/>
      <c r="N403" s="262"/>
      <c r="O403" s="92"/>
      <c r="P403" s="92"/>
      <c r="Q403" s="92"/>
      <c r="R403" s="92"/>
      <c r="S403" s="92"/>
      <c r="T403" s="93"/>
      <c r="U403" s="39"/>
      <c r="V403" s="39"/>
      <c r="W403" s="39"/>
      <c r="X403" s="39"/>
      <c r="Y403" s="39"/>
      <c r="Z403" s="39"/>
      <c r="AA403" s="39"/>
      <c r="AB403" s="39"/>
      <c r="AC403" s="39"/>
      <c r="AD403" s="39"/>
      <c r="AE403" s="39"/>
      <c r="AT403" s="18" t="s">
        <v>160</v>
      </c>
      <c r="AU403" s="18" t="s">
        <v>85</v>
      </c>
    </row>
    <row r="404" s="2" customFormat="1" ht="16.5" customHeight="1">
      <c r="A404" s="39"/>
      <c r="B404" s="40"/>
      <c r="C404" s="246" t="s">
        <v>516</v>
      </c>
      <c r="D404" s="246" t="s">
        <v>151</v>
      </c>
      <c r="E404" s="247" t="s">
        <v>527</v>
      </c>
      <c r="F404" s="248" t="s">
        <v>528</v>
      </c>
      <c r="G404" s="249" t="s">
        <v>243</v>
      </c>
      <c r="H404" s="250">
        <v>2043.8199999999999</v>
      </c>
      <c r="I404" s="251"/>
      <c r="J404" s="252">
        <f>ROUND(I404*H404,2)</f>
        <v>0</v>
      </c>
      <c r="K404" s="248" t="s">
        <v>155</v>
      </c>
      <c r="L404" s="45"/>
      <c r="M404" s="253" t="s">
        <v>1</v>
      </c>
      <c r="N404" s="254" t="s">
        <v>42</v>
      </c>
      <c r="O404" s="92"/>
      <c r="P404" s="255">
        <f>O404*H404</f>
        <v>0</v>
      </c>
      <c r="Q404" s="255">
        <v>0</v>
      </c>
      <c r="R404" s="255">
        <f>Q404*H404</f>
        <v>0</v>
      </c>
      <c r="S404" s="255">
        <v>0</v>
      </c>
      <c r="T404" s="256">
        <f>S404*H404</f>
        <v>0</v>
      </c>
      <c r="U404" s="39"/>
      <c r="V404" s="39"/>
      <c r="W404" s="39"/>
      <c r="X404" s="39"/>
      <c r="Y404" s="39"/>
      <c r="Z404" s="39"/>
      <c r="AA404" s="39"/>
      <c r="AB404" s="39"/>
      <c r="AC404" s="39"/>
      <c r="AD404" s="39"/>
      <c r="AE404" s="39"/>
      <c r="AR404" s="257" t="s">
        <v>156</v>
      </c>
      <c r="AT404" s="257" t="s">
        <v>151</v>
      </c>
      <c r="AU404" s="257" t="s">
        <v>85</v>
      </c>
      <c r="AY404" s="18" t="s">
        <v>149</v>
      </c>
      <c r="BE404" s="258">
        <f>IF(N404="základní",J404,0)</f>
        <v>0</v>
      </c>
      <c r="BF404" s="258">
        <f>IF(N404="snížená",J404,0)</f>
        <v>0</v>
      </c>
      <c r="BG404" s="258">
        <f>IF(N404="zákl. přenesená",J404,0)</f>
        <v>0</v>
      </c>
      <c r="BH404" s="258">
        <f>IF(N404="sníž. přenesená",J404,0)</f>
        <v>0</v>
      </c>
      <c r="BI404" s="258">
        <f>IF(N404="nulová",J404,0)</f>
        <v>0</v>
      </c>
      <c r="BJ404" s="18" t="s">
        <v>21</v>
      </c>
      <c r="BK404" s="258">
        <f>ROUND(I404*H404,2)</f>
        <v>0</v>
      </c>
      <c r="BL404" s="18" t="s">
        <v>156</v>
      </c>
      <c r="BM404" s="257" t="s">
        <v>880</v>
      </c>
    </row>
    <row r="405" s="2" customFormat="1">
      <c r="A405" s="39"/>
      <c r="B405" s="40"/>
      <c r="C405" s="41"/>
      <c r="D405" s="259" t="s">
        <v>158</v>
      </c>
      <c r="E405" s="41"/>
      <c r="F405" s="260" t="s">
        <v>530</v>
      </c>
      <c r="G405" s="41"/>
      <c r="H405" s="41"/>
      <c r="I405" s="157"/>
      <c r="J405" s="41"/>
      <c r="K405" s="41"/>
      <c r="L405" s="45"/>
      <c r="M405" s="261"/>
      <c r="N405" s="262"/>
      <c r="O405" s="92"/>
      <c r="P405" s="92"/>
      <c r="Q405" s="92"/>
      <c r="R405" s="92"/>
      <c r="S405" s="92"/>
      <c r="T405" s="93"/>
      <c r="U405" s="39"/>
      <c r="V405" s="39"/>
      <c r="W405" s="39"/>
      <c r="X405" s="39"/>
      <c r="Y405" s="39"/>
      <c r="Z405" s="39"/>
      <c r="AA405" s="39"/>
      <c r="AB405" s="39"/>
      <c r="AC405" s="39"/>
      <c r="AD405" s="39"/>
      <c r="AE405" s="39"/>
      <c r="AT405" s="18" t="s">
        <v>158</v>
      </c>
      <c r="AU405" s="18" t="s">
        <v>85</v>
      </c>
    </row>
    <row r="406" s="2" customFormat="1">
      <c r="A406" s="39"/>
      <c r="B406" s="40"/>
      <c r="C406" s="41"/>
      <c r="D406" s="259" t="s">
        <v>160</v>
      </c>
      <c r="E406" s="41"/>
      <c r="F406" s="263" t="s">
        <v>525</v>
      </c>
      <c r="G406" s="41"/>
      <c r="H406" s="41"/>
      <c r="I406" s="157"/>
      <c r="J406" s="41"/>
      <c r="K406" s="41"/>
      <c r="L406" s="45"/>
      <c r="M406" s="261"/>
      <c r="N406" s="262"/>
      <c r="O406" s="92"/>
      <c r="P406" s="92"/>
      <c r="Q406" s="92"/>
      <c r="R406" s="92"/>
      <c r="S406" s="92"/>
      <c r="T406" s="93"/>
      <c r="U406" s="39"/>
      <c r="V406" s="39"/>
      <c r="W406" s="39"/>
      <c r="X406" s="39"/>
      <c r="Y406" s="39"/>
      <c r="Z406" s="39"/>
      <c r="AA406" s="39"/>
      <c r="AB406" s="39"/>
      <c r="AC406" s="39"/>
      <c r="AD406" s="39"/>
      <c r="AE406" s="39"/>
      <c r="AT406" s="18" t="s">
        <v>160</v>
      </c>
      <c r="AU406" s="18" t="s">
        <v>85</v>
      </c>
    </row>
    <row r="407" s="2" customFormat="1">
      <c r="A407" s="39"/>
      <c r="B407" s="40"/>
      <c r="C407" s="41"/>
      <c r="D407" s="259" t="s">
        <v>180</v>
      </c>
      <c r="E407" s="41"/>
      <c r="F407" s="263" t="s">
        <v>766</v>
      </c>
      <c r="G407" s="41"/>
      <c r="H407" s="41"/>
      <c r="I407" s="157"/>
      <c r="J407" s="41"/>
      <c r="K407" s="41"/>
      <c r="L407" s="45"/>
      <c r="M407" s="261"/>
      <c r="N407" s="262"/>
      <c r="O407" s="92"/>
      <c r="P407" s="92"/>
      <c r="Q407" s="92"/>
      <c r="R407" s="92"/>
      <c r="S407" s="92"/>
      <c r="T407" s="93"/>
      <c r="U407" s="39"/>
      <c r="V407" s="39"/>
      <c r="W407" s="39"/>
      <c r="X407" s="39"/>
      <c r="Y407" s="39"/>
      <c r="Z407" s="39"/>
      <c r="AA407" s="39"/>
      <c r="AB407" s="39"/>
      <c r="AC407" s="39"/>
      <c r="AD407" s="39"/>
      <c r="AE407" s="39"/>
      <c r="AT407" s="18" t="s">
        <v>180</v>
      </c>
      <c r="AU407" s="18" t="s">
        <v>85</v>
      </c>
    </row>
    <row r="408" s="14" customFormat="1">
      <c r="A408" s="14"/>
      <c r="B408" s="274"/>
      <c r="C408" s="275"/>
      <c r="D408" s="259" t="s">
        <v>162</v>
      </c>
      <c r="E408" s="276" t="s">
        <v>1</v>
      </c>
      <c r="F408" s="277" t="s">
        <v>881</v>
      </c>
      <c r="G408" s="275"/>
      <c r="H408" s="278">
        <v>2043.8199999999999</v>
      </c>
      <c r="I408" s="279"/>
      <c r="J408" s="275"/>
      <c r="K408" s="275"/>
      <c r="L408" s="280"/>
      <c r="M408" s="281"/>
      <c r="N408" s="282"/>
      <c r="O408" s="282"/>
      <c r="P408" s="282"/>
      <c r="Q408" s="282"/>
      <c r="R408" s="282"/>
      <c r="S408" s="282"/>
      <c r="T408" s="283"/>
      <c r="U408" s="14"/>
      <c r="V408" s="14"/>
      <c r="W408" s="14"/>
      <c r="X408" s="14"/>
      <c r="Y408" s="14"/>
      <c r="Z408" s="14"/>
      <c r="AA408" s="14"/>
      <c r="AB408" s="14"/>
      <c r="AC408" s="14"/>
      <c r="AD408" s="14"/>
      <c r="AE408" s="14"/>
      <c r="AT408" s="284" t="s">
        <v>162</v>
      </c>
      <c r="AU408" s="284" t="s">
        <v>85</v>
      </c>
      <c r="AV408" s="14" t="s">
        <v>85</v>
      </c>
      <c r="AW408" s="14" t="s">
        <v>34</v>
      </c>
      <c r="AX408" s="14" t="s">
        <v>21</v>
      </c>
      <c r="AY408" s="284" t="s">
        <v>149</v>
      </c>
    </row>
    <row r="409" s="2" customFormat="1" ht="21.75" customHeight="1">
      <c r="A409" s="39"/>
      <c r="B409" s="40"/>
      <c r="C409" s="246" t="s">
        <v>520</v>
      </c>
      <c r="D409" s="246" t="s">
        <v>151</v>
      </c>
      <c r="E409" s="247" t="s">
        <v>533</v>
      </c>
      <c r="F409" s="248" t="s">
        <v>534</v>
      </c>
      <c r="G409" s="249" t="s">
        <v>243</v>
      </c>
      <c r="H409" s="250">
        <v>204.38200000000001</v>
      </c>
      <c r="I409" s="251"/>
      <c r="J409" s="252">
        <f>ROUND(I409*H409,2)</f>
        <v>0</v>
      </c>
      <c r="K409" s="248" t="s">
        <v>155</v>
      </c>
      <c r="L409" s="45"/>
      <c r="M409" s="253" t="s">
        <v>1</v>
      </c>
      <c r="N409" s="254" t="s">
        <v>42</v>
      </c>
      <c r="O409" s="92"/>
      <c r="P409" s="255">
        <f>O409*H409</f>
        <v>0</v>
      </c>
      <c r="Q409" s="255">
        <v>0</v>
      </c>
      <c r="R409" s="255">
        <f>Q409*H409</f>
        <v>0</v>
      </c>
      <c r="S409" s="255">
        <v>0</v>
      </c>
      <c r="T409" s="256">
        <f>S409*H409</f>
        <v>0</v>
      </c>
      <c r="U409" s="39"/>
      <c r="V409" s="39"/>
      <c r="W409" s="39"/>
      <c r="X409" s="39"/>
      <c r="Y409" s="39"/>
      <c r="Z409" s="39"/>
      <c r="AA409" s="39"/>
      <c r="AB409" s="39"/>
      <c r="AC409" s="39"/>
      <c r="AD409" s="39"/>
      <c r="AE409" s="39"/>
      <c r="AR409" s="257" t="s">
        <v>156</v>
      </c>
      <c r="AT409" s="257" t="s">
        <v>151</v>
      </c>
      <c r="AU409" s="257" t="s">
        <v>85</v>
      </c>
      <c r="AY409" s="18" t="s">
        <v>149</v>
      </c>
      <c r="BE409" s="258">
        <f>IF(N409="základní",J409,0)</f>
        <v>0</v>
      </c>
      <c r="BF409" s="258">
        <f>IF(N409="snížená",J409,0)</f>
        <v>0</v>
      </c>
      <c r="BG409" s="258">
        <f>IF(N409="zákl. přenesená",J409,0)</f>
        <v>0</v>
      </c>
      <c r="BH409" s="258">
        <f>IF(N409="sníž. přenesená",J409,0)</f>
        <v>0</v>
      </c>
      <c r="BI409" s="258">
        <f>IF(N409="nulová",J409,0)</f>
        <v>0</v>
      </c>
      <c r="BJ409" s="18" t="s">
        <v>21</v>
      </c>
      <c r="BK409" s="258">
        <f>ROUND(I409*H409,2)</f>
        <v>0</v>
      </c>
      <c r="BL409" s="18" t="s">
        <v>156</v>
      </c>
      <c r="BM409" s="257" t="s">
        <v>882</v>
      </c>
    </row>
    <row r="410" s="2" customFormat="1">
      <c r="A410" s="39"/>
      <c r="B410" s="40"/>
      <c r="C410" s="41"/>
      <c r="D410" s="259" t="s">
        <v>158</v>
      </c>
      <c r="E410" s="41"/>
      <c r="F410" s="260" t="s">
        <v>536</v>
      </c>
      <c r="G410" s="41"/>
      <c r="H410" s="41"/>
      <c r="I410" s="157"/>
      <c r="J410" s="41"/>
      <c r="K410" s="41"/>
      <c r="L410" s="45"/>
      <c r="M410" s="261"/>
      <c r="N410" s="262"/>
      <c r="O410" s="92"/>
      <c r="P410" s="92"/>
      <c r="Q410" s="92"/>
      <c r="R410" s="92"/>
      <c r="S410" s="92"/>
      <c r="T410" s="93"/>
      <c r="U410" s="39"/>
      <c r="V410" s="39"/>
      <c r="W410" s="39"/>
      <c r="X410" s="39"/>
      <c r="Y410" s="39"/>
      <c r="Z410" s="39"/>
      <c r="AA410" s="39"/>
      <c r="AB410" s="39"/>
      <c r="AC410" s="39"/>
      <c r="AD410" s="39"/>
      <c r="AE410" s="39"/>
      <c r="AT410" s="18" t="s">
        <v>158</v>
      </c>
      <c r="AU410" s="18" t="s">
        <v>85</v>
      </c>
    </row>
    <row r="411" s="12" customFormat="1" ht="22.8" customHeight="1">
      <c r="A411" s="12"/>
      <c r="B411" s="230"/>
      <c r="C411" s="231"/>
      <c r="D411" s="232" t="s">
        <v>76</v>
      </c>
      <c r="E411" s="244" t="s">
        <v>539</v>
      </c>
      <c r="F411" s="244" t="s">
        <v>540</v>
      </c>
      <c r="G411" s="231"/>
      <c r="H411" s="231"/>
      <c r="I411" s="234"/>
      <c r="J411" s="245">
        <f>BK411</f>
        <v>0</v>
      </c>
      <c r="K411" s="231"/>
      <c r="L411" s="236"/>
      <c r="M411" s="237"/>
      <c r="N411" s="238"/>
      <c r="O411" s="238"/>
      <c r="P411" s="239">
        <f>SUM(P412:P415)</f>
        <v>0</v>
      </c>
      <c r="Q411" s="238"/>
      <c r="R411" s="239">
        <f>SUM(R412:R415)</f>
        <v>0</v>
      </c>
      <c r="S411" s="238"/>
      <c r="T411" s="240">
        <f>SUM(T412:T415)</f>
        <v>0</v>
      </c>
      <c r="U411" s="12"/>
      <c r="V411" s="12"/>
      <c r="W411" s="12"/>
      <c r="X411" s="12"/>
      <c r="Y411" s="12"/>
      <c r="Z411" s="12"/>
      <c r="AA411" s="12"/>
      <c r="AB411" s="12"/>
      <c r="AC411" s="12"/>
      <c r="AD411" s="12"/>
      <c r="AE411" s="12"/>
      <c r="AR411" s="241" t="s">
        <v>21</v>
      </c>
      <c r="AT411" s="242" t="s">
        <v>76</v>
      </c>
      <c r="AU411" s="242" t="s">
        <v>21</v>
      </c>
      <c r="AY411" s="241" t="s">
        <v>149</v>
      </c>
      <c r="BK411" s="243">
        <f>SUM(BK412:BK415)</f>
        <v>0</v>
      </c>
    </row>
    <row r="412" s="2" customFormat="1" ht="21.75" customHeight="1">
      <c r="A412" s="39"/>
      <c r="B412" s="40"/>
      <c r="C412" s="246" t="s">
        <v>526</v>
      </c>
      <c r="D412" s="246" t="s">
        <v>151</v>
      </c>
      <c r="E412" s="247" t="s">
        <v>542</v>
      </c>
      <c r="F412" s="248" t="s">
        <v>543</v>
      </c>
      <c r="G412" s="249" t="s">
        <v>243</v>
      </c>
      <c r="H412" s="250">
        <v>356.46800000000002</v>
      </c>
      <c r="I412" s="251"/>
      <c r="J412" s="252">
        <f>ROUND(I412*H412,2)</f>
        <v>0</v>
      </c>
      <c r="K412" s="248" t="s">
        <v>155</v>
      </c>
      <c r="L412" s="45"/>
      <c r="M412" s="253" t="s">
        <v>1</v>
      </c>
      <c r="N412" s="254" t="s">
        <v>42</v>
      </c>
      <c r="O412" s="92"/>
      <c r="P412" s="255">
        <f>O412*H412</f>
        <v>0</v>
      </c>
      <c r="Q412" s="255">
        <v>0</v>
      </c>
      <c r="R412" s="255">
        <f>Q412*H412</f>
        <v>0</v>
      </c>
      <c r="S412" s="255">
        <v>0</v>
      </c>
      <c r="T412" s="256">
        <f>S412*H412</f>
        <v>0</v>
      </c>
      <c r="U412" s="39"/>
      <c r="V412" s="39"/>
      <c r="W412" s="39"/>
      <c r="X412" s="39"/>
      <c r="Y412" s="39"/>
      <c r="Z412" s="39"/>
      <c r="AA412" s="39"/>
      <c r="AB412" s="39"/>
      <c r="AC412" s="39"/>
      <c r="AD412" s="39"/>
      <c r="AE412" s="39"/>
      <c r="AR412" s="257" t="s">
        <v>156</v>
      </c>
      <c r="AT412" s="257" t="s">
        <v>151</v>
      </c>
      <c r="AU412" s="257" t="s">
        <v>85</v>
      </c>
      <c r="AY412" s="18" t="s">
        <v>149</v>
      </c>
      <c r="BE412" s="258">
        <f>IF(N412="základní",J412,0)</f>
        <v>0</v>
      </c>
      <c r="BF412" s="258">
        <f>IF(N412="snížená",J412,0)</f>
        <v>0</v>
      </c>
      <c r="BG412" s="258">
        <f>IF(N412="zákl. přenesená",J412,0)</f>
        <v>0</v>
      </c>
      <c r="BH412" s="258">
        <f>IF(N412="sníž. přenesená",J412,0)</f>
        <v>0</v>
      </c>
      <c r="BI412" s="258">
        <f>IF(N412="nulová",J412,0)</f>
        <v>0</v>
      </c>
      <c r="BJ412" s="18" t="s">
        <v>21</v>
      </c>
      <c r="BK412" s="258">
        <f>ROUND(I412*H412,2)</f>
        <v>0</v>
      </c>
      <c r="BL412" s="18" t="s">
        <v>156</v>
      </c>
      <c r="BM412" s="257" t="s">
        <v>883</v>
      </c>
    </row>
    <row r="413" s="2" customFormat="1">
      <c r="A413" s="39"/>
      <c r="B413" s="40"/>
      <c r="C413" s="41"/>
      <c r="D413" s="259" t="s">
        <v>158</v>
      </c>
      <c r="E413" s="41"/>
      <c r="F413" s="260" t="s">
        <v>545</v>
      </c>
      <c r="G413" s="41"/>
      <c r="H413" s="41"/>
      <c r="I413" s="157"/>
      <c r="J413" s="41"/>
      <c r="K413" s="41"/>
      <c r="L413" s="45"/>
      <c r="M413" s="261"/>
      <c r="N413" s="262"/>
      <c r="O413" s="92"/>
      <c r="P413" s="92"/>
      <c r="Q413" s="92"/>
      <c r="R413" s="92"/>
      <c r="S413" s="92"/>
      <c r="T413" s="93"/>
      <c r="U413" s="39"/>
      <c r="V413" s="39"/>
      <c r="W413" s="39"/>
      <c r="X413" s="39"/>
      <c r="Y413" s="39"/>
      <c r="Z413" s="39"/>
      <c r="AA413" s="39"/>
      <c r="AB413" s="39"/>
      <c r="AC413" s="39"/>
      <c r="AD413" s="39"/>
      <c r="AE413" s="39"/>
      <c r="AT413" s="18" t="s">
        <v>158</v>
      </c>
      <c r="AU413" s="18" t="s">
        <v>85</v>
      </c>
    </row>
    <row r="414" s="2" customFormat="1">
      <c r="A414" s="39"/>
      <c r="B414" s="40"/>
      <c r="C414" s="41"/>
      <c r="D414" s="259" t="s">
        <v>160</v>
      </c>
      <c r="E414" s="41"/>
      <c r="F414" s="263" t="s">
        <v>546</v>
      </c>
      <c r="G414" s="41"/>
      <c r="H414" s="41"/>
      <c r="I414" s="157"/>
      <c r="J414" s="41"/>
      <c r="K414" s="41"/>
      <c r="L414" s="45"/>
      <c r="M414" s="261"/>
      <c r="N414" s="262"/>
      <c r="O414" s="92"/>
      <c r="P414" s="92"/>
      <c r="Q414" s="92"/>
      <c r="R414" s="92"/>
      <c r="S414" s="92"/>
      <c r="T414" s="93"/>
      <c r="U414" s="39"/>
      <c r="V414" s="39"/>
      <c r="W414" s="39"/>
      <c r="X414" s="39"/>
      <c r="Y414" s="39"/>
      <c r="Z414" s="39"/>
      <c r="AA414" s="39"/>
      <c r="AB414" s="39"/>
      <c r="AC414" s="39"/>
      <c r="AD414" s="39"/>
      <c r="AE414" s="39"/>
      <c r="AT414" s="18" t="s">
        <v>160</v>
      </c>
      <c r="AU414" s="18" t="s">
        <v>85</v>
      </c>
    </row>
    <row r="415" s="2" customFormat="1">
      <c r="A415" s="39"/>
      <c r="B415" s="40"/>
      <c r="C415" s="41"/>
      <c r="D415" s="259" t="s">
        <v>180</v>
      </c>
      <c r="E415" s="41"/>
      <c r="F415" s="263" t="s">
        <v>884</v>
      </c>
      <c r="G415" s="41"/>
      <c r="H415" s="41"/>
      <c r="I415" s="157"/>
      <c r="J415" s="41"/>
      <c r="K415" s="41"/>
      <c r="L415" s="45"/>
      <c r="M415" s="261"/>
      <c r="N415" s="262"/>
      <c r="O415" s="92"/>
      <c r="P415" s="92"/>
      <c r="Q415" s="92"/>
      <c r="R415" s="92"/>
      <c r="S415" s="92"/>
      <c r="T415" s="93"/>
      <c r="U415" s="39"/>
      <c r="V415" s="39"/>
      <c r="W415" s="39"/>
      <c r="X415" s="39"/>
      <c r="Y415" s="39"/>
      <c r="Z415" s="39"/>
      <c r="AA415" s="39"/>
      <c r="AB415" s="39"/>
      <c r="AC415" s="39"/>
      <c r="AD415" s="39"/>
      <c r="AE415" s="39"/>
      <c r="AT415" s="18" t="s">
        <v>180</v>
      </c>
      <c r="AU415" s="18" t="s">
        <v>85</v>
      </c>
    </row>
    <row r="416" s="12" customFormat="1" ht="25.92" customHeight="1">
      <c r="A416" s="12"/>
      <c r="B416" s="230"/>
      <c r="C416" s="231"/>
      <c r="D416" s="232" t="s">
        <v>76</v>
      </c>
      <c r="E416" s="233" t="s">
        <v>553</v>
      </c>
      <c r="F416" s="233" t="s">
        <v>554</v>
      </c>
      <c r="G416" s="231"/>
      <c r="H416" s="231"/>
      <c r="I416" s="234"/>
      <c r="J416" s="235">
        <f>BK416</f>
        <v>0</v>
      </c>
      <c r="K416" s="231"/>
      <c r="L416" s="236"/>
      <c r="M416" s="237"/>
      <c r="N416" s="238"/>
      <c r="O416" s="238"/>
      <c r="P416" s="239">
        <f>SUM(P417:P440)</f>
        <v>0</v>
      </c>
      <c r="Q416" s="238"/>
      <c r="R416" s="239">
        <f>SUM(R417:R440)</f>
        <v>0.182</v>
      </c>
      <c r="S416" s="238"/>
      <c r="T416" s="240">
        <f>SUM(T417:T440)</f>
        <v>0</v>
      </c>
      <c r="U416" s="12"/>
      <c r="V416" s="12"/>
      <c r="W416" s="12"/>
      <c r="X416" s="12"/>
      <c r="Y416" s="12"/>
      <c r="Z416" s="12"/>
      <c r="AA416" s="12"/>
      <c r="AB416" s="12"/>
      <c r="AC416" s="12"/>
      <c r="AD416" s="12"/>
      <c r="AE416" s="12"/>
      <c r="AR416" s="241" t="s">
        <v>85</v>
      </c>
      <c r="AT416" s="242" t="s">
        <v>76</v>
      </c>
      <c r="AU416" s="242" t="s">
        <v>77</v>
      </c>
      <c r="AY416" s="241" t="s">
        <v>149</v>
      </c>
      <c r="BK416" s="243">
        <f>SUM(BK417:BK440)</f>
        <v>0</v>
      </c>
    </row>
    <row r="417" s="2" customFormat="1" ht="21.75" customHeight="1">
      <c r="A417" s="39"/>
      <c r="B417" s="40"/>
      <c r="C417" s="246" t="s">
        <v>532</v>
      </c>
      <c r="D417" s="246" t="s">
        <v>151</v>
      </c>
      <c r="E417" s="247" t="s">
        <v>556</v>
      </c>
      <c r="F417" s="248" t="s">
        <v>557</v>
      </c>
      <c r="G417" s="249" t="s">
        <v>154</v>
      </c>
      <c r="H417" s="250">
        <v>158.5</v>
      </c>
      <c r="I417" s="251"/>
      <c r="J417" s="252">
        <f>ROUND(I417*H417,2)</f>
        <v>0</v>
      </c>
      <c r="K417" s="248" t="s">
        <v>155</v>
      </c>
      <c r="L417" s="45"/>
      <c r="M417" s="253" t="s">
        <v>1</v>
      </c>
      <c r="N417" s="254" t="s">
        <v>42</v>
      </c>
      <c r="O417" s="92"/>
      <c r="P417" s="255">
        <f>O417*H417</f>
        <v>0</v>
      </c>
      <c r="Q417" s="255">
        <v>0</v>
      </c>
      <c r="R417" s="255">
        <f>Q417*H417</f>
        <v>0</v>
      </c>
      <c r="S417" s="255">
        <v>0</v>
      </c>
      <c r="T417" s="256">
        <f>S417*H417</f>
        <v>0</v>
      </c>
      <c r="U417" s="39"/>
      <c r="V417" s="39"/>
      <c r="W417" s="39"/>
      <c r="X417" s="39"/>
      <c r="Y417" s="39"/>
      <c r="Z417" s="39"/>
      <c r="AA417" s="39"/>
      <c r="AB417" s="39"/>
      <c r="AC417" s="39"/>
      <c r="AD417" s="39"/>
      <c r="AE417" s="39"/>
      <c r="AR417" s="257" t="s">
        <v>292</v>
      </c>
      <c r="AT417" s="257" t="s">
        <v>151</v>
      </c>
      <c r="AU417" s="257" t="s">
        <v>21</v>
      </c>
      <c r="AY417" s="18" t="s">
        <v>149</v>
      </c>
      <c r="BE417" s="258">
        <f>IF(N417="základní",J417,0)</f>
        <v>0</v>
      </c>
      <c r="BF417" s="258">
        <f>IF(N417="snížená",J417,0)</f>
        <v>0</v>
      </c>
      <c r="BG417" s="258">
        <f>IF(N417="zákl. přenesená",J417,0)</f>
        <v>0</v>
      </c>
      <c r="BH417" s="258">
        <f>IF(N417="sníž. přenesená",J417,0)</f>
        <v>0</v>
      </c>
      <c r="BI417" s="258">
        <f>IF(N417="nulová",J417,0)</f>
        <v>0</v>
      </c>
      <c r="BJ417" s="18" t="s">
        <v>21</v>
      </c>
      <c r="BK417" s="258">
        <f>ROUND(I417*H417,2)</f>
        <v>0</v>
      </c>
      <c r="BL417" s="18" t="s">
        <v>292</v>
      </c>
      <c r="BM417" s="257" t="s">
        <v>885</v>
      </c>
    </row>
    <row r="418" s="2" customFormat="1">
      <c r="A418" s="39"/>
      <c r="B418" s="40"/>
      <c r="C418" s="41"/>
      <c r="D418" s="259" t="s">
        <v>158</v>
      </c>
      <c r="E418" s="41"/>
      <c r="F418" s="260" t="s">
        <v>559</v>
      </c>
      <c r="G418" s="41"/>
      <c r="H418" s="41"/>
      <c r="I418" s="157"/>
      <c r="J418" s="41"/>
      <c r="K418" s="41"/>
      <c r="L418" s="45"/>
      <c r="M418" s="261"/>
      <c r="N418" s="262"/>
      <c r="O418" s="92"/>
      <c r="P418" s="92"/>
      <c r="Q418" s="92"/>
      <c r="R418" s="92"/>
      <c r="S418" s="92"/>
      <c r="T418" s="93"/>
      <c r="U418" s="39"/>
      <c r="V418" s="39"/>
      <c r="W418" s="39"/>
      <c r="X418" s="39"/>
      <c r="Y418" s="39"/>
      <c r="Z418" s="39"/>
      <c r="AA418" s="39"/>
      <c r="AB418" s="39"/>
      <c r="AC418" s="39"/>
      <c r="AD418" s="39"/>
      <c r="AE418" s="39"/>
      <c r="AT418" s="18" t="s">
        <v>158</v>
      </c>
      <c r="AU418" s="18" t="s">
        <v>21</v>
      </c>
    </row>
    <row r="419" s="2" customFormat="1">
      <c r="A419" s="39"/>
      <c r="B419" s="40"/>
      <c r="C419" s="41"/>
      <c r="D419" s="259" t="s">
        <v>180</v>
      </c>
      <c r="E419" s="41"/>
      <c r="F419" s="263" t="s">
        <v>560</v>
      </c>
      <c r="G419" s="41"/>
      <c r="H419" s="41"/>
      <c r="I419" s="157"/>
      <c r="J419" s="41"/>
      <c r="K419" s="41"/>
      <c r="L419" s="45"/>
      <c r="M419" s="261"/>
      <c r="N419" s="262"/>
      <c r="O419" s="92"/>
      <c r="P419" s="92"/>
      <c r="Q419" s="92"/>
      <c r="R419" s="92"/>
      <c r="S419" s="92"/>
      <c r="T419" s="93"/>
      <c r="U419" s="39"/>
      <c r="V419" s="39"/>
      <c r="W419" s="39"/>
      <c r="X419" s="39"/>
      <c r="Y419" s="39"/>
      <c r="Z419" s="39"/>
      <c r="AA419" s="39"/>
      <c r="AB419" s="39"/>
      <c r="AC419" s="39"/>
      <c r="AD419" s="39"/>
      <c r="AE419" s="39"/>
      <c r="AT419" s="18" t="s">
        <v>180</v>
      </c>
      <c r="AU419" s="18" t="s">
        <v>21</v>
      </c>
    </row>
    <row r="420" s="13" customFormat="1">
      <c r="A420" s="13"/>
      <c r="B420" s="264"/>
      <c r="C420" s="265"/>
      <c r="D420" s="259" t="s">
        <v>162</v>
      </c>
      <c r="E420" s="266" t="s">
        <v>1</v>
      </c>
      <c r="F420" s="267" t="s">
        <v>886</v>
      </c>
      <c r="G420" s="265"/>
      <c r="H420" s="266" t="s">
        <v>1</v>
      </c>
      <c r="I420" s="268"/>
      <c r="J420" s="265"/>
      <c r="K420" s="265"/>
      <c r="L420" s="269"/>
      <c r="M420" s="270"/>
      <c r="N420" s="271"/>
      <c r="O420" s="271"/>
      <c r="P420" s="271"/>
      <c r="Q420" s="271"/>
      <c r="R420" s="271"/>
      <c r="S420" s="271"/>
      <c r="T420" s="272"/>
      <c r="U420" s="13"/>
      <c r="V420" s="13"/>
      <c r="W420" s="13"/>
      <c r="X420" s="13"/>
      <c r="Y420" s="13"/>
      <c r="Z420" s="13"/>
      <c r="AA420" s="13"/>
      <c r="AB420" s="13"/>
      <c r="AC420" s="13"/>
      <c r="AD420" s="13"/>
      <c r="AE420" s="13"/>
      <c r="AT420" s="273" t="s">
        <v>162</v>
      </c>
      <c r="AU420" s="273" t="s">
        <v>21</v>
      </c>
      <c r="AV420" s="13" t="s">
        <v>21</v>
      </c>
      <c r="AW420" s="13" t="s">
        <v>34</v>
      </c>
      <c r="AX420" s="13" t="s">
        <v>77</v>
      </c>
      <c r="AY420" s="273" t="s">
        <v>149</v>
      </c>
    </row>
    <row r="421" s="14" customFormat="1">
      <c r="A421" s="14"/>
      <c r="B421" s="274"/>
      <c r="C421" s="275"/>
      <c r="D421" s="259" t="s">
        <v>162</v>
      </c>
      <c r="E421" s="276" t="s">
        <v>1</v>
      </c>
      <c r="F421" s="277" t="s">
        <v>887</v>
      </c>
      <c r="G421" s="275"/>
      <c r="H421" s="278">
        <v>148.58000000000001</v>
      </c>
      <c r="I421" s="279"/>
      <c r="J421" s="275"/>
      <c r="K421" s="275"/>
      <c r="L421" s="280"/>
      <c r="M421" s="281"/>
      <c r="N421" s="282"/>
      <c r="O421" s="282"/>
      <c r="P421" s="282"/>
      <c r="Q421" s="282"/>
      <c r="R421" s="282"/>
      <c r="S421" s="282"/>
      <c r="T421" s="283"/>
      <c r="U421" s="14"/>
      <c r="V421" s="14"/>
      <c r="W421" s="14"/>
      <c r="X421" s="14"/>
      <c r="Y421" s="14"/>
      <c r="Z421" s="14"/>
      <c r="AA421" s="14"/>
      <c r="AB421" s="14"/>
      <c r="AC421" s="14"/>
      <c r="AD421" s="14"/>
      <c r="AE421" s="14"/>
      <c r="AT421" s="284" t="s">
        <v>162</v>
      </c>
      <c r="AU421" s="284" t="s">
        <v>21</v>
      </c>
      <c r="AV421" s="14" t="s">
        <v>85</v>
      </c>
      <c r="AW421" s="14" t="s">
        <v>34</v>
      </c>
      <c r="AX421" s="14" t="s">
        <v>77</v>
      </c>
      <c r="AY421" s="284" t="s">
        <v>149</v>
      </c>
    </row>
    <row r="422" s="13" customFormat="1">
      <c r="A422" s="13"/>
      <c r="B422" s="264"/>
      <c r="C422" s="265"/>
      <c r="D422" s="259" t="s">
        <v>162</v>
      </c>
      <c r="E422" s="266" t="s">
        <v>1</v>
      </c>
      <c r="F422" s="267" t="s">
        <v>563</v>
      </c>
      <c r="G422" s="265"/>
      <c r="H422" s="266" t="s">
        <v>1</v>
      </c>
      <c r="I422" s="268"/>
      <c r="J422" s="265"/>
      <c r="K422" s="265"/>
      <c r="L422" s="269"/>
      <c r="M422" s="270"/>
      <c r="N422" s="271"/>
      <c r="O422" s="271"/>
      <c r="P422" s="271"/>
      <c r="Q422" s="271"/>
      <c r="R422" s="271"/>
      <c r="S422" s="271"/>
      <c r="T422" s="272"/>
      <c r="U422" s="13"/>
      <c r="V422" s="13"/>
      <c r="W422" s="13"/>
      <c r="X422" s="13"/>
      <c r="Y422" s="13"/>
      <c r="Z422" s="13"/>
      <c r="AA422" s="13"/>
      <c r="AB422" s="13"/>
      <c r="AC422" s="13"/>
      <c r="AD422" s="13"/>
      <c r="AE422" s="13"/>
      <c r="AT422" s="273" t="s">
        <v>162</v>
      </c>
      <c r="AU422" s="273" t="s">
        <v>21</v>
      </c>
      <c r="AV422" s="13" t="s">
        <v>21</v>
      </c>
      <c r="AW422" s="13" t="s">
        <v>34</v>
      </c>
      <c r="AX422" s="13" t="s">
        <v>77</v>
      </c>
      <c r="AY422" s="273" t="s">
        <v>149</v>
      </c>
    </row>
    <row r="423" s="14" customFormat="1">
      <c r="A423" s="14"/>
      <c r="B423" s="274"/>
      <c r="C423" s="275"/>
      <c r="D423" s="259" t="s">
        <v>162</v>
      </c>
      <c r="E423" s="276" t="s">
        <v>1</v>
      </c>
      <c r="F423" s="277" t="s">
        <v>888</v>
      </c>
      <c r="G423" s="275"/>
      <c r="H423" s="278">
        <v>8.3200000000000003</v>
      </c>
      <c r="I423" s="279"/>
      <c r="J423" s="275"/>
      <c r="K423" s="275"/>
      <c r="L423" s="280"/>
      <c r="M423" s="281"/>
      <c r="N423" s="282"/>
      <c r="O423" s="282"/>
      <c r="P423" s="282"/>
      <c r="Q423" s="282"/>
      <c r="R423" s="282"/>
      <c r="S423" s="282"/>
      <c r="T423" s="283"/>
      <c r="U423" s="14"/>
      <c r="V423" s="14"/>
      <c r="W423" s="14"/>
      <c r="X423" s="14"/>
      <c r="Y423" s="14"/>
      <c r="Z423" s="14"/>
      <c r="AA423" s="14"/>
      <c r="AB423" s="14"/>
      <c r="AC423" s="14"/>
      <c r="AD423" s="14"/>
      <c r="AE423" s="14"/>
      <c r="AT423" s="284" t="s">
        <v>162</v>
      </c>
      <c r="AU423" s="284" t="s">
        <v>21</v>
      </c>
      <c r="AV423" s="14" t="s">
        <v>85</v>
      </c>
      <c r="AW423" s="14" t="s">
        <v>34</v>
      </c>
      <c r="AX423" s="14" t="s">
        <v>77</v>
      </c>
      <c r="AY423" s="284" t="s">
        <v>149</v>
      </c>
    </row>
    <row r="424" s="14" customFormat="1">
      <c r="A424" s="14"/>
      <c r="B424" s="274"/>
      <c r="C424" s="275"/>
      <c r="D424" s="259" t="s">
        <v>162</v>
      </c>
      <c r="E424" s="276" t="s">
        <v>1</v>
      </c>
      <c r="F424" s="277" t="s">
        <v>798</v>
      </c>
      <c r="G424" s="275"/>
      <c r="H424" s="278">
        <v>1.6000000000000001</v>
      </c>
      <c r="I424" s="279"/>
      <c r="J424" s="275"/>
      <c r="K424" s="275"/>
      <c r="L424" s="280"/>
      <c r="M424" s="281"/>
      <c r="N424" s="282"/>
      <c r="O424" s="282"/>
      <c r="P424" s="282"/>
      <c r="Q424" s="282"/>
      <c r="R424" s="282"/>
      <c r="S424" s="282"/>
      <c r="T424" s="283"/>
      <c r="U424" s="14"/>
      <c r="V424" s="14"/>
      <c r="W424" s="14"/>
      <c r="X424" s="14"/>
      <c r="Y424" s="14"/>
      <c r="Z424" s="14"/>
      <c r="AA424" s="14"/>
      <c r="AB424" s="14"/>
      <c r="AC424" s="14"/>
      <c r="AD424" s="14"/>
      <c r="AE424" s="14"/>
      <c r="AT424" s="284" t="s">
        <v>162</v>
      </c>
      <c r="AU424" s="284" t="s">
        <v>21</v>
      </c>
      <c r="AV424" s="14" t="s">
        <v>85</v>
      </c>
      <c r="AW424" s="14" t="s">
        <v>34</v>
      </c>
      <c r="AX424" s="14" t="s">
        <v>77</v>
      </c>
      <c r="AY424" s="284" t="s">
        <v>149</v>
      </c>
    </row>
    <row r="425" s="15" customFormat="1">
      <c r="A425" s="15"/>
      <c r="B425" s="285"/>
      <c r="C425" s="286"/>
      <c r="D425" s="259" t="s">
        <v>162</v>
      </c>
      <c r="E425" s="287" t="s">
        <v>1</v>
      </c>
      <c r="F425" s="288" t="s">
        <v>166</v>
      </c>
      <c r="G425" s="286"/>
      <c r="H425" s="289">
        <v>158.5</v>
      </c>
      <c r="I425" s="290"/>
      <c r="J425" s="286"/>
      <c r="K425" s="286"/>
      <c r="L425" s="291"/>
      <c r="M425" s="292"/>
      <c r="N425" s="293"/>
      <c r="O425" s="293"/>
      <c r="P425" s="293"/>
      <c r="Q425" s="293"/>
      <c r="R425" s="293"/>
      <c r="S425" s="293"/>
      <c r="T425" s="294"/>
      <c r="U425" s="15"/>
      <c r="V425" s="15"/>
      <c r="W425" s="15"/>
      <c r="X425" s="15"/>
      <c r="Y425" s="15"/>
      <c r="Z425" s="15"/>
      <c r="AA425" s="15"/>
      <c r="AB425" s="15"/>
      <c r="AC425" s="15"/>
      <c r="AD425" s="15"/>
      <c r="AE425" s="15"/>
      <c r="AT425" s="295" t="s">
        <v>162</v>
      </c>
      <c r="AU425" s="295" t="s">
        <v>21</v>
      </c>
      <c r="AV425" s="15" t="s">
        <v>156</v>
      </c>
      <c r="AW425" s="15" t="s">
        <v>34</v>
      </c>
      <c r="AX425" s="15" t="s">
        <v>21</v>
      </c>
      <c r="AY425" s="295" t="s">
        <v>149</v>
      </c>
    </row>
    <row r="426" s="2" customFormat="1" ht="16.5" customHeight="1">
      <c r="A426" s="39"/>
      <c r="B426" s="40"/>
      <c r="C426" s="307" t="s">
        <v>541</v>
      </c>
      <c r="D426" s="307" t="s">
        <v>286</v>
      </c>
      <c r="E426" s="308" t="s">
        <v>568</v>
      </c>
      <c r="F426" s="309" t="s">
        <v>569</v>
      </c>
      <c r="G426" s="310" t="s">
        <v>243</v>
      </c>
      <c r="H426" s="311">
        <v>0.055</v>
      </c>
      <c r="I426" s="312"/>
      <c r="J426" s="313">
        <f>ROUND(I426*H426,2)</f>
        <v>0</v>
      </c>
      <c r="K426" s="309" t="s">
        <v>155</v>
      </c>
      <c r="L426" s="314"/>
      <c r="M426" s="315" t="s">
        <v>1</v>
      </c>
      <c r="N426" s="316" t="s">
        <v>42</v>
      </c>
      <c r="O426" s="92"/>
      <c r="P426" s="255">
        <f>O426*H426</f>
        <v>0</v>
      </c>
      <c r="Q426" s="255">
        <v>1</v>
      </c>
      <c r="R426" s="255">
        <f>Q426*H426</f>
        <v>0.055</v>
      </c>
      <c r="S426" s="255">
        <v>0</v>
      </c>
      <c r="T426" s="256">
        <f>S426*H426</f>
        <v>0</v>
      </c>
      <c r="U426" s="39"/>
      <c r="V426" s="39"/>
      <c r="W426" s="39"/>
      <c r="X426" s="39"/>
      <c r="Y426" s="39"/>
      <c r="Z426" s="39"/>
      <c r="AA426" s="39"/>
      <c r="AB426" s="39"/>
      <c r="AC426" s="39"/>
      <c r="AD426" s="39"/>
      <c r="AE426" s="39"/>
      <c r="AR426" s="257" t="s">
        <v>408</v>
      </c>
      <c r="AT426" s="257" t="s">
        <v>286</v>
      </c>
      <c r="AU426" s="257" t="s">
        <v>21</v>
      </c>
      <c r="AY426" s="18" t="s">
        <v>149</v>
      </c>
      <c r="BE426" s="258">
        <f>IF(N426="základní",J426,0)</f>
        <v>0</v>
      </c>
      <c r="BF426" s="258">
        <f>IF(N426="snížená",J426,0)</f>
        <v>0</v>
      </c>
      <c r="BG426" s="258">
        <f>IF(N426="zákl. přenesená",J426,0)</f>
        <v>0</v>
      </c>
      <c r="BH426" s="258">
        <f>IF(N426="sníž. přenesená",J426,0)</f>
        <v>0</v>
      </c>
      <c r="BI426" s="258">
        <f>IF(N426="nulová",J426,0)</f>
        <v>0</v>
      </c>
      <c r="BJ426" s="18" t="s">
        <v>21</v>
      </c>
      <c r="BK426" s="258">
        <f>ROUND(I426*H426,2)</f>
        <v>0</v>
      </c>
      <c r="BL426" s="18" t="s">
        <v>292</v>
      </c>
      <c r="BM426" s="257" t="s">
        <v>889</v>
      </c>
    </row>
    <row r="427" s="2" customFormat="1">
      <c r="A427" s="39"/>
      <c r="B427" s="40"/>
      <c r="C427" s="41"/>
      <c r="D427" s="259" t="s">
        <v>158</v>
      </c>
      <c r="E427" s="41"/>
      <c r="F427" s="260" t="s">
        <v>569</v>
      </c>
      <c r="G427" s="41"/>
      <c r="H427" s="41"/>
      <c r="I427" s="157"/>
      <c r="J427" s="41"/>
      <c r="K427" s="41"/>
      <c r="L427" s="45"/>
      <c r="M427" s="261"/>
      <c r="N427" s="262"/>
      <c r="O427" s="92"/>
      <c r="P427" s="92"/>
      <c r="Q427" s="92"/>
      <c r="R427" s="92"/>
      <c r="S427" s="92"/>
      <c r="T427" s="93"/>
      <c r="U427" s="39"/>
      <c r="V427" s="39"/>
      <c r="W427" s="39"/>
      <c r="X427" s="39"/>
      <c r="Y427" s="39"/>
      <c r="Z427" s="39"/>
      <c r="AA427" s="39"/>
      <c r="AB427" s="39"/>
      <c r="AC427" s="39"/>
      <c r="AD427" s="39"/>
      <c r="AE427" s="39"/>
      <c r="AT427" s="18" t="s">
        <v>158</v>
      </c>
      <c r="AU427" s="18" t="s">
        <v>21</v>
      </c>
    </row>
    <row r="428" s="2" customFormat="1">
      <c r="A428" s="39"/>
      <c r="B428" s="40"/>
      <c r="C428" s="41"/>
      <c r="D428" s="259" t="s">
        <v>180</v>
      </c>
      <c r="E428" s="41"/>
      <c r="F428" s="263" t="s">
        <v>571</v>
      </c>
      <c r="G428" s="41"/>
      <c r="H428" s="41"/>
      <c r="I428" s="157"/>
      <c r="J428" s="41"/>
      <c r="K428" s="41"/>
      <c r="L428" s="45"/>
      <c r="M428" s="261"/>
      <c r="N428" s="262"/>
      <c r="O428" s="92"/>
      <c r="P428" s="92"/>
      <c r="Q428" s="92"/>
      <c r="R428" s="92"/>
      <c r="S428" s="92"/>
      <c r="T428" s="93"/>
      <c r="U428" s="39"/>
      <c r="V428" s="39"/>
      <c r="W428" s="39"/>
      <c r="X428" s="39"/>
      <c r="Y428" s="39"/>
      <c r="Z428" s="39"/>
      <c r="AA428" s="39"/>
      <c r="AB428" s="39"/>
      <c r="AC428" s="39"/>
      <c r="AD428" s="39"/>
      <c r="AE428" s="39"/>
      <c r="AT428" s="18" t="s">
        <v>180</v>
      </c>
      <c r="AU428" s="18" t="s">
        <v>21</v>
      </c>
    </row>
    <row r="429" s="14" customFormat="1">
      <c r="A429" s="14"/>
      <c r="B429" s="274"/>
      <c r="C429" s="275"/>
      <c r="D429" s="259" t="s">
        <v>162</v>
      </c>
      <c r="E429" s="276" t="s">
        <v>1</v>
      </c>
      <c r="F429" s="277" t="s">
        <v>890</v>
      </c>
      <c r="G429" s="275"/>
      <c r="H429" s="278">
        <v>0.055</v>
      </c>
      <c r="I429" s="279"/>
      <c r="J429" s="275"/>
      <c r="K429" s="275"/>
      <c r="L429" s="280"/>
      <c r="M429" s="281"/>
      <c r="N429" s="282"/>
      <c r="O429" s="282"/>
      <c r="P429" s="282"/>
      <c r="Q429" s="282"/>
      <c r="R429" s="282"/>
      <c r="S429" s="282"/>
      <c r="T429" s="283"/>
      <c r="U429" s="14"/>
      <c r="V429" s="14"/>
      <c r="W429" s="14"/>
      <c r="X429" s="14"/>
      <c r="Y429" s="14"/>
      <c r="Z429" s="14"/>
      <c r="AA429" s="14"/>
      <c r="AB429" s="14"/>
      <c r="AC429" s="14"/>
      <c r="AD429" s="14"/>
      <c r="AE429" s="14"/>
      <c r="AT429" s="284" t="s">
        <v>162</v>
      </c>
      <c r="AU429" s="284" t="s">
        <v>21</v>
      </c>
      <c r="AV429" s="14" t="s">
        <v>85</v>
      </c>
      <c r="AW429" s="14" t="s">
        <v>34</v>
      </c>
      <c r="AX429" s="14" t="s">
        <v>21</v>
      </c>
      <c r="AY429" s="284" t="s">
        <v>149</v>
      </c>
    </row>
    <row r="430" s="2" customFormat="1" ht="21.75" customHeight="1">
      <c r="A430" s="39"/>
      <c r="B430" s="40"/>
      <c r="C430" s="246" t="s">
        <v>547</v>
      </c>
      <c r="D430" s="246" t="s">
        <v>151</v>
      </c>
      <c r="E430" s="247" t="s">
        <v>574</v>
      </c>
      <c r="F430" s="248" t="s">
        <v>575</v>
      </c>
      <c r="G430" s="249" t="s">
        <v>154</v>
      </c>
      <c r="H430" s="250">
        <v>317</v>
      </c>
      <c r="I430" s="251"/>
      <c r="J430" s="252">
        <f>ROUND(I430*H430,2)</f>
        <v>0</v>
      </c>
      <c r="K430" s="248" t="s">
        <v>155</v>
      </c>
      <c r="L430" s="45"/>
      <c r="M430" s="253" t="s">
        <v>1</v>
      </c>
      <c r="N430" s="254" t="s">
        <v>42</v>
      </c>
      <c r="O430" s="92"/>
      <c r="P430" s="255">
        <f>O430*H430</f>
        <v>0</v>
      </c>
      <c r="Q430" s="255">
        <v>0</v>
      </c>
      <c r="R430" s="255">
        <f>Q430*H430</f>
        <v>0</v>
      </c>
      <c r="S430" s="255">
        <v>0</v>
      </c>
      <c r="T430" s="256">
        <f>S430*H430</f>
        <v>0</v>
      </c>
      <c r="U430" s="39"/>
      <c r="V430" s="39"/>
      <c r="W430" s="39"/>
      <c r="X430" s="39"/>
      <c r="Y430" s="39"/>
      <c r="Z430" s="39"/>
      <c r="AA430" s="39"/>
      <c r="AB430" s="39"/>
      <c r="AC430" s="39"/>
      <c r="AD430" s="39"/>
      <c r="AE430" s="39"/>
      <c r="AR430" s="257" t="s">
        <v>292</v>
      </c>
      <c r="AT430" s="257" t="s">
        <v>151</v>
      </c>
      <c r="AU430" s="257" t="s">
        <v>21</v>
      </c>
      <c r="AY430" s="18" t="s">
        <v>149</v>
      </c>
      <c r="BE430" s="258">
        <f>IF(N430="základní",J430,0)</f>
        <v>0</v>
      </c>
      <c r="BF430" s="258">
        <f>IF(N430="snížená",J430,0)</f>
        <v>0</v>
      </c>
      <c r="BG430" s="258">
        <f>IF(N430="zákl. přenesená",J430,0)</f>
        <v>0</v>
      </c>
      <c r="BH430" s="258">
        <f>IF(N430="sníž. přenesená",J430,0)</f>
        <v>0</v>
      </c>
      <c r="BI430" s="258">
        <f>IF(N430="nulová",J430,0)</f>
        <v>0</v>
      </c>
      <c r="BJ430" s="18" t="s">
        <v>21</v>
      </c>
      <c r="BK430" s="258">
        <f>ROUND(I430*H430,2)</f>
        <v>0</v>
      </c>
      <c r="BL430" s="18" t="s">
        <v>292</v>
      </c>
      <c r="BM430" s="257" t="s">
        <v>891</v>
      </c>
    </row>
    <row r="431" s="2" customFormat="1">
      <c r="A431" s="39"/>
      <c r="B431" s="40"/>
      <c r="C431" s="41"/>
      <c r="D431" s="259" t="s">
        <v>158</v>
      </c>
      <c r="E431" s="41"/>
      <c r="F431" s="260" t="s">
        <v>577</v>
      </c>
      <c r="G431" s="41"/>
      <c r="H431" s="41"/>
      <c r="I431" s="157"/>
      <c r="J431" s="41"/>
      <c r="K431" s="41"/>
      <c r="L431" s="45"/>
      <c r="M431" s="261"/>
      <c r="N431" s="262"/>
      <c r="O431" s="92"/>
      <c r="P431" s="92"/>
      <c r="Q431" s="92"/>
      <c r="R431" s="92"/>
      <c r="S431" s="92"/>
      <c r="T431" s="93"/>
      <c r="U431" s="39"/>
      <c r="V431" s="39"/>
      <c r="W431" s="39"/>
      <c r="X431" s="39"/>
      <c r="Y431" s="39"/>
      <c r="Z431" s="39"/>
      <c r="AA431" s="39"/>
      <c r="AB431" s="39"/>
      <c r="AC431" s="39"/>
      <c r="AD431" s="39"/>
      <c r="AE431" s="39"/>
      <c r="AT431" s="18" t="s">
        <v>158</v>
      </c>
      <c r="AU431" s="18" t="s">
        <v>21</v>
      </c>
    </row>
    <row r="432" s="2" customFormat="1">
      <c r="A432" s="39"/>
      <c r="B432" s="40"/>
      <c r="C432" s="41"/>
      <c r="D432" s="259" t="s">
        <v>180</v>
      </c>
      <c r="E432" s="41"/>
      <c r="F432" s="263" t="s">
        <v>578</v>
      </c>
      <c r="G432" s="41"/>
      <c r="H432" s="41"/>
      <c r="I432" s="157"/>
      <c r="J432" s="41"/>
      <c r="K432" s="41"/>
      <c r="L432" s="45"/>
      <c r="M432" s="261"/>
      <c r="N432" s="262"/>
      <c r="O432" s="92"/>
      <c r="P432" s="92"/>
      <c r="Q432" s="92"/>
      <c r="R432" s="92"/>
      <c r="S432" s="92"/>
      <c r="T432" s="93"/>
      <c r="U432" s="39"/>
      <c r="V432" s="39"/>
      <c r="W432" s="39"/>
      <c r="X432" s="39"/>
      <c r="Y432" s="39"/>
      <c r="Z432" s="39"/>
      <c r="AA432" s="39"/>
      <c r="AB432" s="39"/>
      <c r="AC432" s="39"/>
      <c r="AD432" s="39"/>
      <c r="AE432" s="39"/>
      <c r="AT432" s="18" t="s">
        <v>180</v>
      </c>
      <c r="AU432" s="18" t="s">
        <v>21</v>
      </c>
    </row>
    <row r="433" s="14" customFormat="1">
      <c r="A433" s="14"/>
      <c r="B433" s="274"/>
      <c r="C433" s="275"/>
      <c r="D433" s="259" t="s">
        <v>162</v>
      </c>
      <c r="E433" s="276" t="s">
        <v>1</v>
      </c>
      <c r="F433" s="277" t="s">
        <v>892</v>
      </c>
      <c r="G433" s="275"/>
      <c r="H433" s="278">
        <v>317</v>
      </c>
      <c r="I433" s="279"/>
      <c r="J433" s="275"/>
      <c r="K433" s="275"/>
      <c r="L433" s="280"/>
      <c r="M433" s="281"/>
      <c r="N433" s="282"/>
      <c r="O433" s="282"/>
      <c r="P433" s="282"/>
      <c r="Q433" s="282"/>
      <c r="R433" s="282"/>
      <c r="S433" s="282"/>
      <c r="T433" s="283"/>
      <c r="U433" s="14"/>
      <c r="V433" s="14"/>
      <c r="W433" s="14"/>
      <c r="X433" s="14"/>
      <c r="Y433" s="14"/>
      <c r="Z433" s="14"/>
      <c r="AA433" s="14"/>
      <c r="AB433" s="14"/>
      <c r="AC433" s="14"/>
      <c r="AD433" s="14"/>
      <c r="AE433" s="14"/>
      <c r="AT433" s="284" t="s">
        <v>162</v>
      </c>
      <c r="AU433" s="284" t="s">
        <v>21</v>
      </c>
      <c r="AV433" s="14" t="s">
        <v>85</v>
      </c>
      <c r="AW433" s="14" t="s">
        <v>34</v>
      </c>
      <c r="AX433" s="14" t="s">
        <v>21</v>
      </c>
      <c r="AY433" s="284" t="s">
        <v>149</v>
      </c>
    </row>
    <row r="434" s="2" customFormat="1" ht="16.5" customHeight="1">
      <c r="A434" s="39"/>
      <c r="B434" s="40"/>
      <c r="C434" s="307" t="s">
        <v>555</v>
      </c>
      <c r="D434" s="307" t="s">
        <v>286</v>
      </c>
      <c r="E434" s="308" t="s">
        <v>581</v>
      </c>
      <c r="F434" s="309" t="s">
        <v>582</v>
      </c>
      <c r="G434" s="310" t="s">
        <v>243</v>
      </c>
      <c r="H434" s="311">
        <v>0.127</v>
      </c>
      <c r="I434" s="312"/>
      <c r="J434" s="313">
        <f>ROUND(I434*H434,2)</f>
        <v>0</v>
      </c>
      <c r="K434" s="309" t="s">
        <v>155</v>
      </c>
      <c r="L434" s="314"/>
      <c r="M434" s="315" t="s">
        <v>1</v>
      </c>
      <c r="N434" s="316" t="s">
        <v>42</v>
      </c>
      <c r="O434" s="92"/>
      <c r="P434" s="255">
        <f>O434*H434</f>
        <v>0</v>
      </c>
      <c r="Q434" s="255">
        <v>1</v>
      </c>
      <c r="R434" s="255">
        <f>Q434*H434</f>
        <v>0.127</v>
      </c>
      <c r="S434" s="255">
        <v>0</v>
      </c>
      <c r="T434" s="256">
        <f>S434*H434</f>
        <v>0</v>
      </c>
      <c r="U434" s="39"/>
      <c r="V434" s="39"/>
      <c r="W434" s="39"/>
      <c r="X434" s="39"/>
      <c r="Y434" s="39"/>
      <c r="Z434" s="39"/>
      <c r="AA434" s="39"/>
      <c r="AB434" s="39"/>
      <c r="AC434" s="39"/>
      <c r="AD434" s="39"/>
      <c r="AE434" s="39"/>
      <c r="AR434" s="257" t="s">
        <v>408</v>
      </c>
      <c r="AT434" s="257" t="s">
        <v>286</v>
      </c>
      <c r="AU434" s="257" t="s">
        <v>21</v>
      </c>
      <c r="AY434" s="18" t="s">
        <v>149</v>
      </c>
      <c r="BE434" s="258">
        <f>IF(N434="základní",J434,0)</f>
        <v>0</v>
      </c>
      <c r="BF434" s="258">
        <f>IF(N434="snížená",J434,0)</f>
        <v>0</v>
      </c>
      <c r="BG434" s="258">
        <f>IF(N434="zákl. přenesená",J434,0)</f>
        <v>0</v>
      </c>
      <c r="BH434" s="258">
        <f>IF(N434="sníž. přenesená",J434,0)</f>
        <v>0</v>
      </c>
      <c r="BI434" s="258">
        <f>IF(N434="nulová",J434,0)</f>
        <v>0</v>
      </c>
      <c r="BJ434" s="18" t="s">
        <v>21</v>
      </c>
      <c r="BK434" s="258">
        <f>ROUND(I434*H434,2)</f>
        <v>0</v>
      </c>
      <c r="BL434" s="18" t="s">
        <v>292</v>
      </c>
      <c r="BM434" s="257" t="s">
        <v>893</v>
      </c>
    </row>
    <row r="435" s="2" customFormat="1">
      <c r="A435" s="39"/>
      <c r="B435" s="40"/>
      <c r="C435" s="41"/>
      <c r="D435" s="259" t="s">
        <v>158</v>
      </c>
      <c r="E435" s="41"/>
      <c r="F435" s="260" t="s">
        <v>582</v>
      </c>
      <c r="G435" s="41"/>
      <c r="H435" s="41"/>
      <c r="I435" s="157"/>
      <c r="J435" s="41"/>
      <c r="K435" s="41"/>
      <c r="L435" s="45"/>
      <c r="M435" s="261"/>
      <c r="N435" s="262"/>
      <c r="O435" s="92"/>
      <c r="P435" s="92"/>
      <c r="Q435" s="92"/>
      <c r="R435" s="92"/>
      <c r="S435" s="92"/>
      <c r="T435" s="93"/>
      <c r="U435" s="39"/>
      <c r="V435" s="39"/>
      <c r="W435" s="39"/>
      <c r="X435" s="39"/>
      <c r="Y435" s="39"/>
      <c r="Z435" s="39"/>
      <c r="AA435" s="39"/>
      <c r="AB435" s="39"/>
      <c r="AC435" s="39"/>
      <c r="AD435" s="39"/>
      <c r="AE435" s="39"/>
      <c r="AT435" s="18" t="s">
        <v>158</v>
      </c>
      <c r="AU435" s="18" t="s">
        <v>21</v>
      </c>
    </row>
    <row r="436" s="2" customFormat="1">
      <c r="A436" s="39"/>
      <c r="B436" s="40"/>
      <c r="C436" s="41"/>
      <c r="D436" s="259" t="s">
        <v>180</v>
      </c>
      <c r="E436" s="41"/>
      <c r="F436" s="263" t="s">
        <v>584</v>
      </c>
      <c r="G436" s="41"/>
      <c r="H436" s="41"/>
      <c r="I436" s="157"/>
      <c r="J436" s="41"/>
      <c r="K436" s="41"/>
      <c r="L436" s="45"/>
      <c r="M436" s="261"/>
      <c r="N436" s="262"/>
      <c r="O436" s="92"/>
      <c r="P436" s="92"/>
      <c r="Q436" s="92"/>
      <c r="R436" s="92"/>
      <c r="S436" s="92"/>
      <c r="T436" s="93"/>
      <c r="U436" s="39"/>
      <c r="V436" s="39"/>
      <c r="W436" s="39"/>
      <c r="X436" s="39"/>
      <c r="Y436" s="39"/>
      <c r="Z436" s="39"/>
      <c r="AA436" s="39"/>
      <c r="AB436" s="39"/>
      <c r="AC436" s="39"/>
      <c r="AD436" s="39"/>
      <c r="AE436" s="39"/>
      <c r="AT436" s="18" t="s">
        <v>180</v>
      </c>
      <c r="AU436" s="18" t="s">
        <v>21</v>
      </c>
    </row>
    <row r="437" s="14" customFormat="1">
      <c r="A437" s="14"/>
      <c r="B437" s="274"/>
      <c r="C437" s="275"/>
      <c r="D437" s="259" t="s">
        <v>162</v>
      </c>
      <c r="E437" s="276" t="s">
        <v>1</v>
      </c>
      <c r="F437" s="277" t="s">
        <v>894</v>
      </c>
      <c r="G437" s="275"/>
      <c r="H437" s="278">
        <v>0.127</v>
      </c>
      <c r="I437" s="279"/>
      <c r="J437" s="275"/>
      <c r="K437" s="275"/>
      <c r="L437" s="280"/>
      <c r="M437" s="281"/>
      <c r="N437" s="282"/>
      <c r="O437" s="282"/>
      <c r="P437" s="282"/>
      <c r="Q437" s="282"/>
      <c r="R437" s="282"/>
      <c r="S437" s="282"/>
      <c r="T437" s="283"/>
      <c r="U437" s="14"/>
      <c r="V437" s="14"/>
      <c r="W437" s="14"/>
      <c r="X437" s="14"/>
      <c r="Y437" s="14"/>
      <c r="Z437" s="14"/>
      <c r="AA437" s="14"/>
      <c r="AB437" s="14"/>
      <c r="AC437" s="14"/>
      <c r="AD437" s="14"/>
      <c r="AE437" s="14"/>
      <c r="AT437" s="284" t="s">
        <v>162</v>
      </c>
      <c r="AU437" s="284" t="s">
        <v>21</v>
      </c>
      <c r="AV437" s="14" t="s">
        <v>85</v>
      </c>
      <c r="AW437" s="14" t="s">
        <v>34</v>
      </c>
      <c r="AX437" s="14" t="s">
        <v>21</v>
      </c>
      <c r="AY437" s="284" t="s">
        <v>149</v>
      </c>
    </row>
    <row r="438" s="2" customFormat="1" ht="21.75" customHeight="1">
      <c r="A438" s="39"/>
      <c r="B438" s="40"/>
      <c r="C438" s="246" t="s">
        <v>567</v>
      </c>
      <c r="D438" s="246" t="s">
        <v>151</v>
      </c>
      <c r="E438" s="247" t="s">
        <v>587</v>
      </c>
      <c r="F438" s="248" t="s">
        <v>588</v>
      </c>
      <c r="G438" s="249" t="s">
        <v>243</v>
      </c>
      <c r="H438" s="250">
        <v>0.182</v>
      </c>
      <c r="I438" s="251"/>
      <c r="J438" s="252">
        <f>ROUND(I438*H438,2)</f>
        <v>0</v>
      </c>
      <c r="K438" s="248" t="s">
        <v>155</v>
      </c>
      <c r="L438" s="45"/>
      <c r="M438" s="253" t="s">
        <v>1</v>
      </c>
      <c r="N438" s="254" t="s">
        <v>42</v>
      </c>
      <c r="O438" s="92"/>
      <c r="P438" s="255">
        <f>O438*H438</f>
        <v>0</v>
      </c>
      <c r="Q438" s="255">
        <v>0</v>
      </c>
      <c r="R438" s="255">
        <f>Q438*H438</f>
        <v>0</v>
      </c>
      <c r="S438" s="255">
        <v>0</v>
      </c>
      <c r="T438" s="256">
        <f>S438*H438</f>
        <v>0</v>
      </c>
      <c r="U438" s="39"/>
      <c r="V438" s="39"/>
      <c r="W438" s="39"/>
      <c r="X438" s="39"/>
      <c r="Y438" s="39"/>
      <c r="Z438" s="39"/>
      <c r="AA438" s="39"/>
      <c r="AB438" s="39"/>
      <c r="AC438" s="39"/>
      <c r="AD438" s="39"/>
      <c r="AE438" s="39"/>
      <c r="AR438" s="257" t="s">
        <v>292</v>
      </c>
      <c r="AT438" s="257" t="s">
        <v>151</v>
      </c>
      <c r="AU438" s="257" t="s">
        <v>21</v>
      </c>
      <c r="AY438" s="18" t="s">
        <v>149</v>
      </c>
      <c r="BE438" s="258">
        <f>IF(N438="základní",J438,0)</f>
        <v>0</v>
      </c>
      <c r="BF438" s="258">
        <f>IF(N438="snížená",J438,0)</f>
        <v>0</v>
      </c>
      <c r="BG438" s="258">
        <f>IF(N438="zákl. přenesená",J438,0)</f>
        <v>0</v>
      </c>
      <c r="BH438" s="258">
        <f>IF(N438="sníž. přenesená",J438,0)</f>
        <v>0</v>
      </c>
      <c r="BI438" s="258">
        <f>IF(N438="nulová",J438,0)</f>
        <v>0</v>
      </c>
      <c r="BJ438" s="18" t="s">
        <v>21</v>
      </c>
      <c r="BK438" s="258">
        <f>ROUND(I438*H438,2)</f>
        <v>0</v>
      </c>
      <c r="BL438" s="18" t="s">
        <v>292</v>
      </c>
      <c r="BM438" s="257" t="s">
        <v>895</v>
      </c>
    </row>
    <row r="439" s="2" customFormat="1">
      <c r="A439" s="39"/>
      <c r="B439" s="40"/>
      <c r="C439" s="41"/>
      <c r="D439" s="259" t="s">
        <v>158</v>
      </c>
      <c r="E439" s="41"/>
      <c r="F439" s="260" t="s">
        <v>590</v>
      </c>
      <c r="G439" s="41"/>
      <c r="H439" s="41"/>
      <c r="I439" s="157"/>
      <c r="J439" s="41"/>
      <c r="K439" s="41"/>
      <c r="L439" s="45"/>
      <c r="M439" s="261"/>
      <c r="N439" s="262"/>
      <c r="O439" s="92"/>
      <c r="P439" s="92"/>
      <c r="Q439" s="92"/>
      <c r="R439" s="92"/>
      <c r="S439" s="92"/>
      <c r="T439" s="93"/>
      <c r="U439" s="39"/>
      <c r="V439" s="39"/>
      <c r="W439" s="39"/>
      <c r="X439" s="39"/>
      <c r="Y439" s="39"/>
      <c r="Z439" s="39"/>
      <c r="AA439" s="39"/>
      <c r="AB439" s="39"/>
      <c r="AC439" s="39"/>
      <c r="AD439" s="39"/>
      <c r="AE439" s="39"/>
      <c r="AT439" s="18" t="s">
        <v>158</v>
      </c>
      <c r="AU439" s="18" t="s">
        <v>21</v>
      </c>
    </row>
    <row r="440" s="2" customFormat="1">
      <c r="A440" s="39"/>
      <c r="B440" s="40"/>
      <c r="C440" s="41"/>
      <c r="D440" s="259" t="s">
        <v>160</v>
      </c>
      <c r="E440" s="41"/>
      <c r="F440" s="263" t="s">
        <v>591</v>
      </c>
      <c r="G440" s="41"/>
      <c r="H440" s="41"/>
      <c r="I440" s="157"/>
      <c r="J440" s="41"/>
      <c r="K440" s="41"/>
      <c r="L440" s="45"/>
      <c r="M440" s="317"/>
      <c r="N440" s="318"/>
      <c r="O440" s="319"/>
      <c r="P440" s="319"/>
      <c r="Q440" s="319"/>
      <c r="R440" s="319"/>
      <c r="S440" s="319"/>
      <c r="T440" s="320"/>
      <c r="U440" s="39"/>
      <c r="V440" s="39"/>
      <c r="W440" s="39"/>
      <c r="X440" s="39"/>
      <c r="Y440" s="39"/>
      <c r="Z440" s="39"/>
      <c r="AA440" s="39"/>
      <c r="AB440" s="39"/>
      <c r="AC440" s="39"/>
      <c r="AD440" s="39"/>
      <c r="AE440" s="39"/>
      <c r="AT440" s="18" t="s">
        <v>160</v>
      </c>
      <c r="AU440" s="18" t="s">
        <v>21</v>
      </c>
    </row>
    <row r="441" s="2" customFormat="1" ht="6.96" customHeight="1">
      <c r="A441" s="39"/>
      <c r="B441" s="67"/>
      <c r="C441" s="68"/>
      <c r="D441" s="68"/>
      <c r="E441" s="68"/>
      <c r="F441" s="68"/>
      <c r="G441" s="68"/>
      <c r="H441" s="68"/>
      <c r="I441" s="194"/>
      <c r="J441" s="68"/>
      <c r="K441" s="68"/>
      <c r="L441" s="45"/>
      <c r="M441" s="39"/>
      <c r="O441" s="39"/>
      <c r="P441" s="39"/>
      <c r="Q441" s="39"/>
      <c r="R441" s="39"/>
      <c r="S441" s="39"/>
      <c r="T441" s="39"/>
      <c r="U441" s="39"/>
      <c r="V441" s="39"/>
      <c r="W441" s="39"/>
      <c r="X441" s="39"/>
      <c r="Y441" s="39"/>
      <c r="Z441" s="39"/>
      <c r="AA441" s="39"/>
      <c r="AB441" s="39"/>
      <c r="AC441" s="39"/>
      <c r="AD441" s="39"/>
      <c r="AE441" s="39"/>
    </row>
  </sheetData>
  <sheetProtection sheet="1" autoFilter="0" formatColumns="0" formatRows="0" objects="1" scenarios="1" spinCount="100000" saltValue="TP93H03srCKOjipJ4jtFTQls7Pl2KkZnBmyVIT0ho2PMToa2pYfsnezA+19gJh95WM0bKHEs1T0kTWOuVT5eeg==" hashValue="H/FCgV/YNLQBbEJOWYLDfWm/T5SQFFkK07RGYiwWdGcTJQHa9ejVXE7boxKjy/3b+n/0DezvZaz+xYaBgAbkXQ==" algorithmName="SHA-512" password="CC35"/>
  <autoFilter ref="C132:K440"/>
  <mergeCells count="15">
    <mergeCell ref="E7:H7"/>
    <mergeCell ref="E11:H11"/>
    <mergeCell ref="E9:H9"/>
    <mergeCell ref="E13:H13"/>
    <mergeCell ref="E22:H22"/>
    <mergeCell ref="E31:H31"/>
    <mergeCell ref="E85:H85"/>
    <mergeCell ref="E89:H89"/>
    <mergeCell ref="E87:H87"/>
    <mergeCell ref="E91:H91"/>
    <mergeCell ref="E119:H119"/>
    <mergeCell ref="E123:H123"/>
    <mergeCell ref="E121:H121"/>
    <mergeCell ref="E125:H12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104</v>
      </c>
    </row>
    <row r="3" s="1" customFormat="1" ht="6.96" customHeight="1">
      <c r="B3" s="149"/>
      <c r="C3" s="150"/>
      <c r="D3" s="150"/>
      <c r="E3" s="150"/>
      <c r="F3" s="150"/>
      <c r="G3" s="150"/>
      <c r="H3" s="150"/>
      <c r="I3" s="151"/>
      <c r="J3" s="150"/>
      <c r="K3" s="150"/>
      <c r="L3" s="21"/>
      <c r="AT3" s="18" t="s">
        <v>85</v>
      </c>
    </row>
    <row r="4" s="1" customFormat="1" ht="24.96" customHeight="1">
      <c r="B4" s="21"/>
      <c r="D4" s="152" t="s">
        <v>112</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propustků úseku Oldřichov u Duchcova - Louka u Litvínova</v>
      </c>
      <c r="F7" s="154"/>
      <c r="G7" s="154"/>
      <c r="H7" s="154"/>
      <c r="I7" s="148"/>
      <c r="L7" s="21"/>
    </row>
    <row r="8" s="1" customFormat="1" ht="12" customHeight="1">
      <c r="B8" s="21"/>
      <c r="D8" s="154" t="s">
        <v>113</v>
      </c>
      <c r="I8" s="148"/>
      <c r="L8" s="21"/>
    </row>
    <row r="9" s="2" customFormat="1" ht="16.5" customHeight="1">
      <c r="A9" s="39"/>
      <c r="B9" s="45"/>
      <c r="C9" s="39"/>
      <c r="D9" s="39"/>
      <c r="E9" s="155" t="s">
        <v>739</v>
      </c>
      <c r="F9" s="39"/>
      <c r="G9" s="39"/>
      <c r="H9" s="39"/>
      <c r="I9" s="157"/>
      <c r="J9" s="39"/>
      <c r="K9" s="39"/>
      <c r="L9" s="64"/>
      <c r="S9" s="39"/>
      <c r="T9" s="39"/>
      <c r="U9" s="39"/>
      <c r="V9" s="39"/>
      <c r="W9" s="39"/>
      <c r="X9" s="39"/>
      <c r="Y9" s="39"/>
      <c r="Z9" s="39"/>
      <c r="AA9" s="39"/>
      <c r="AB9" s="39"/>
      <c r="AC9" s="39"/>
      <c r="AD9" s="39"/>
      <c r="AE9" s="39"/>
    </row>
    <row r="10" s="2" customFormat="1" ht="12" customHeight="1">
      <c r="A10" s="39"/>
      <c r="B10" s="45"/>
      <c r="C10" s="39"/>
      <c r="D10" s="154" t="s">
        <v>115</v>
      </c>
      <c r="E10" s="39"/>
      <c r="F10" s="39"/>
      <c r="G10" s="39"/>
      <c r="H10" s="39"/>
      <c r="I10" s="157"/>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8" t="s">
        <v>896</v>
      </c>
      <c r="F11" s="39"/>
      <c r="G11" s="39"/>
      <c r="H11" s="39"/>
      <c r="I11" s="157"/>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7"/>
      <c r="J12" s="39"/>
      <c r="K12" s="39"/>
      <c r="L12" s="64"/>
      <c r="S12" s="39"/>
      <c r="T12" s="39"/>
      <c r="U12" s="39"/>
      <c r="V12" s="39"/>
      <c r="W12" s="39"/>
      <c r="X12" s="39"/>
      <c r="Y12" s="39"/>
      <c r="Z12" s="39"/>
      <c r="AA12" s="39"/>
      <c r="AB12" s="39"/>
      <c r="AC12" s="39"/>
      <c r="AD12" s="39"/>
      <c r="AE12" s="39"/>
    </row>
    <row r="13" s="2" customFormat="1" ht="12" customHeight="1">
      <c r="A13" s="39"/>
      <c r="B13" s="45"/>
      <c r="C13" s="39"/>
      <c r="D13" s="154" t="s">
        <v>19</v>
      </c>
      <c r="E13" s="39"/>
      <c r="F13" s="142" t="s">
        <v>1</v>
      </c>
      <c r="G13" s="39"/>
      <c r="H13" s="39"/>
      <c r="I13" s="159"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4" t="s">
        <v>22</v>
      </c>
      <c r="E14" s="39"/>
      <c r="F14" s="142" t="s">
        <v>23</v>
      </c>
      <c r="G14" s="39"/>
      <c r="H14" s="39"/>
      <c r="I14" s="159" t="s">
        <v>24</v>
      </c>
      <c r="J14" s="160" t="str">
        <f>'Rekapitulace zakázky'!AN8</f>
        <v>8. 1. 2020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7"/>
      <c r="J15" s="39"/>
      <c r="K15" s="39"/>
      <c r="L15" s="64"/>
      <c r="S15" s="39"/>
      <c r="T15" s="39"/>
      <c r="U15" s="39"/>
      <c r="V15" s="39"/>
      <c r="W15" s="39"/>
      <c r="X15" s="39"/>
      <c r="Y15" s="39"/>
      <c r="Z15" s="39"/>
      <c r="AA15" s="39"/>
      <c r="AB15" s="39"/>
      <c r="AC15" s="39"/>
      <c r="AD15" s="39"/>
      <c r="AE15" s="39"/>
    </row>
    <row r="16" s="2" customFormat="1" ht="12" customHeight="1">
      <c r="A16" s="39"/>
      <c r="B16" s="45"/>
      <c r="C16" s="39"/>
      <c r="D16" s="154" t="s">
        <v>28</v>
      </c>
      <c r="E16" s="39"/>
      <c r="F16" s="39"/>
      <c r="G16" s="39"/>
      <c r="H16" s="39"/>
      <c r="I16" s="159" t="s">
        <v>29</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23</v>
      </c>
      <c r="F17" s="39"/>
      <c r="G17" s="39"/>
      <c r="H17" s="39"/>
      <c r="I17" s="159" t="s">
        <v>30</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7"/>
      <c r="J18" s="39"/>
      <c r="K18" s="39"/>
      <c r="L18" s="64"/>
      <c r="S18" s="39"/>
      <c r="T18" s="39"/>
      <c r="U18" s="39"/>
      <c r="V18" s="39"/>
      <c r="W18" s="39"/>
      <c r="X18" s="39"/>
      <c r="Y18" s="39"/>
      <c r="Z18" s="39"/>
      <c r="AA18" s="39"/>
      <c r="AB18" s="39"/>
      <c r="AC18" s="39"/>
      <c r="AD18" s="39"/>
      <c r="AE18" s="39"/>
    </row>
    <row r="19" s="2" customFormat="1" ht="12" customHeight="1">
      <c r="A19" s="39"/>
      <c r="B19" s="45"/>
      <c r="C19" s="39"/>
      <c r="D19" s="154" t="s">
        <v>31</v>
      </c>
      <c r="E19" s="39"/>
      <c r="F19" s="39"/>
      <c r="G19" s="39"/>
      <c r="H19" s="39"/>
      <c r="I19" s="159" t="s">
        <v>29</v>
      </c>
      <c r="J19" s="34" t="str">
        <f>'Rekapitulace zakázky'!AN13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42"/>
      <c r="G20" s="142"/>
      <c r="H20" s="142"/>
      <c r="I20" s="159" t="s">
        <v>30</v>
      </c>
      <c r="J20" s="34" t="str">
        <f>'Rekapitulace zakázky'!AN14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7"/>
      <c r="J21" s="39"/>
      <c r="K21" s="39"/>
      <c r="L21" s="64"/>
      <c r="S21" s="39"/>
      <c r="T21" s="39"/>
      <c r="U21" s="39"/>
      <c r="V21" s="39"/>
      <c r="W21" s="39"/>
      <c r="X21" s="39"/>
      <c r="Y21" s="39"/>
      <c r="Z21" s="39"/>
      <c r="AA21" s="39"/>
      <c r="AB21" s="39"/>
      <c r="AC21" s="39"/>
      <c r="AD21" s="39"/>
      <c r="AE21" s="39"/>
    </row>
    <row r="22" s="2" customFormat="1" ht="12" customHeight="1">
      <c r="A22" s="39"/>
      <c r="B22" s="45"/>
      <c r="C22" s="39"/>
      <c r="D22" s="154" t="s">
        <v>33</v>
      </c>
      <c r="E22" s="39"/>
      <c r="F22" s="39"/>
      <c r="G22" s="39"/>
      <c r="H22" s="39"/>
      <c r="I22" s="159" t="s">
        <v>29</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23</v>
      </c>
      <c r="F23" s="39"/>
      <c r="G23" s="39"/>
      <c r="H23" s="39"/>
      <c r="I23" s="159" t="s">
        <v>30</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7"/>
      <c r="J24" s="39"/>
      <c r="K24" s="39"/>
      <c r="L24" s="64"/>
      <c r="S24" s="39"/>
      <c r="T24" s="39"/>
      <c r="U24" s="39"/>
      <c r="V24" s="39"/>
      <c r="W24" s="39"/>
      <c r="X24" s="39"/>
      <c r="Y24" s="39"/>
      <c r="Z24" s="39"/>
      <c r="AA24" s="39"/>
      <c r="AB24" s="39"/>
      <c r="AC24" s="39"/>
      <c r="AD24" s="39"/>
      <c r="AE24" s="39"/>
    </row>
    <row r="25" s="2" customFormat="1" ht="12" customHeight="1">
      <c r="A25" s="39"/>
      <c r="B25" s="45"/>
      <c r="C25" s="39"/>
      <c r="D25" s="154" t="s">
        <v>35</v>
      </c>
      <c r="E25" s="39"/>
      <c r="F25" s="39"/>
      <c r="G25" s="39"/>
      <c r="H25" s="39"/>
      <c r="I25" s="159" t="s">
        <v>29</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23</v>
      </c>
      <c r="F26" s="39"/>
      <c r="G26" s="39"/>
      <c r="H26" s="39"/>
      <c r="I26" s="159" t="s">
        <v>30</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7"/>
      <c r="J27" s="39"/>
      <c r="K27" s="39"/>
      <c r="L27" s="64"/>
      <c r="S27" s="39"/>
      <c r="T27" s="39"/>
      <c r="U27" s="39"/>
      <c r="V27" s="39"/>
      <c r="W27" s="39"/>
      <c r="X27" s="39"/>
      <c r="Y27" s="39"/>
      <c r="Z27" s="39"/>
      <c r="AA27" s="39"/>
      <c r="AB27" s="39"/>
      <c r="AC27" s="39"/>
      <c r="AD27" s="39"/>
      <c r="AE27" s="39"/>
    </row>
    <row r="28" s="2" customFormat="1" ht="12" customHeight="1">
      <c r="A28" s="39"/>
      <c r="B28" s="45"/>
      <c r="C28" s="39"/>
      <c r="D28" s="154" t="s">
        <v>36</v>
      </c>
      <c r="E28" s="39"/>
      <c r="F28" s="39"/>
      <c r="G28" s="39"/>
      <c r="H28" s="39"/>
      <c r="I28" s="157"/>
      <c r="J28" s="39"/>
      <c r="K28" s="39"/>
      <c r="L28" s="64"/>
      <c r="S28" s="39"/>
      <c r="T28" s="39"/>
      <c r="U28" s="39"/>
      <c r="V28" s="39"/>
      <c r="W28" s="39"/>
      <c r="X28" s="39"/>
      <c r="Y28" s="39"/>
      <c r="Z28" s="39"/>
      <c r="AA28" s="39"/>
      <c r="AB28" s="39"/>
      <c r="AC28" s="39"/>
      <c r="AD28" s="39"/>
      <c r="AE28" s="39"/>
    </row>
    <row r="29" s="8" customFormat="1" ht="16.5" customHeight="1">
      <c r="A29" s="161"/>
      <c r="B29" s="162"/>
      <c r="C29" s="161"/>
      <c r="D29" s="161"/>
      <c r="E29" s="163" t="s">
        <v>1</v>
      </c>
      <c r="F29" s="163"/>
      <c r="G29" s="163"/>
      <c r="H29" s="163"/>
      <c r="I29" s="164"/>
      <c r="J29" s="161"/>
      <c r="K29" s="161"/>
      <c r="L29" s="165"/>
      <c r="S29" s="161"/>
      <c r="T29" s="161"/>
      <c r="U29" s="161"/>
      <c r="V29" s="161"/>
      <c r="W29" s="161"/>
      <c r="X29" s="161"/>
      <c r="Y29" s="161"/>
      <c r="Z29" s="161"/>
      <c r="AA29" s="161"/>
      <c r="AB29" s="161"/>
      <c r="AC29" s="161"/>
      <c r="AD29" s="161"/>
      <c r="AE29" s="161"/>
    </row>
    <row r="30" s="2" customFormat="1" ht="6.96" customHeight="1">
      <c r="A30" s="39"/>
      <c r="B30" s="45"/>
      <c r="C30" s="39"/>
      <c r="D30" s="39"/>
      <c r="E30" s="39"/>
      <c r="F30" s="39"/>
      <c r="G30" s="39"/>
      <c r="H30" s="39"/>
      <c r="I30" s="157"/>
      <c r="J30" s="39"/>
      <c r="K30" s="39"/>
      <c r="L30" s="64"/>
      <c r="S30" s="39"/>
      <c r="T30" s="39"/>
      <c r="U30" s="39"/>
      <c r="V30" s="39"/>
      <c r="W30" s="39"/>
      <c r="X30" s="39"/>
      <c r="Y30" s="39"/>
      <c r="Z30" s="39"/>
      <c r="AA30" s="39"/>
      <c r="AB30" s="39"/>
      <c r="AC30" s="39"/>
      <c r="AD30" s="39"/>
      <c r="AE30" s="39"/>
    </row>
    <row r="31" s="2" customFormat="1" ht="6.96" customHeight="1">
      <c r="A31" s="39"/>
      <c r="B31" s="45"/>
      <c r="C31" s="39"/>
      <c r="D31" s="166"/>
      <c r="E31" s="166"/>
      <c r="F31" s="166"/>
      <c r="G31" s="166"/>
      <c r="H31" s="166"/>
      <c r="I31" s="167"/>
      <c r="J31" s="166"/>
      <c r="K31" s="166"/>
      <c r="L31" s="64"/>
      <c r="S31" s="39"/>
      <c r="T31" s="39"/>
      <c r="U31" s="39"/>
      <c r="V31" s="39"/>
      <c r="W31" s="39"/>
      <c r="X31" s="39"/>
      <c r="Y31" s="39"/>
      <c r="Z31" s="39"/>
      <c r="AA31" s="39"/>
      <c r="AB31" s="39"/>
      <c r="AC31" s="39"/>
      <c r="AD31" s="39"/>
      <c r="AE31" s="39"/>
    </row>
    <row r="32" s="2" customFormat="1" ht="25.44" customHeight="1">
      <c r="A32" s="39"/>
      <c r="B32" s="45"/>
      <c r="C32" s="39"/>
      <c r="D32" s="168" t="s">
        <v>37</v>
      </c>
      <c r="E32" s="39"/>
      <c r="F32" s="39"/>
      <c r="G32" s="39"/>
      <c r="H32" s="39"/>
      <c r="I32" s="157"/>
      <c r="J32" s="169">
        <f>ROUND(J124, 2)</f>
        <v>0</v>
      </c>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14.4" customHeight="1">
      <c r="A34" s="39"/>
      <c r="B34" s="45"/>
      <c r="C34" s="39"/>
      <c r="D34" s="39"/>
      <c r="E34" s="39"/>
      <c r="F34" s="170" t="s">
        <v>39</v>
      </c>
      <c r="G34" s="39"/>
      <c r="H34" s="39"/>
      <c r="I34" s="171" t="s">
        <v>38</v>
      </c>
      <c r="J34" s="170" t="s">
        <v>40</v>
      </c>
      <c r="K34" s="39"/>
      <c r="L34" s="64"/>
      <c r="S34" s="39"/>
      <c r="T34" s="39"/>
      <c r="U34" s="39"/>
      <c r="V34" s="39"/>
      <c r="W34" s="39"/>
      <c r="X34" s="39"/>
      <c r="Y34" s="39"/>
      <c r="Z34" s="39"/>
      <c r="AA34" s="39"/>
      <c r="AB34" s="39"/>
      <c r="AC34" s="39"/>
      <c r="AD34" s="39"/>
      <c r="AE34" s="39"/>
    </row>
    <row r="35" s="2" customFormat="1" ht="14.4" customHeight="1">
      <c r="A35" s="39"/>
      <c r="B35" s="45"/>
      <c r="C35" s="39"/>
      <c r="D35" s="156" t="s">
        <v>41</v>
      </c>
      <c r="E35" s="154" t="s">
        <v>42</v>
      </c>
      <c r="F35" s="172">
        <f>ROUND((SUM(BE124:BE142)),  2)</f>
        <v>0</v>
      </c>
      <c r="G35" s="39"/>
      <c r="H35" s="39"/>
      <c r="I35" s="173">
        <v>0.20999999999999999</v>
      </c>
      <c r="J35" s="172">
        <f>ROUND(((SUM(BE124:BE142))*I35),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4" t="s">
        <v>43</v>
      </c>
      <c r="F36" s="172">
        <f>ROUND((SUM(BF124:BF142)),  2)</f>
        <v>0</v>
      </c>
      <c r="G36" s="39"/>
      <c r="H36" s="39"/>
      <c r="I36" s="173">
        <v>0.14999999999999999</v>
      </c>
      <c r="J36" s="172">
        <f>ROUND(((SUM(BF124:BF142))*I36),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4" t="s">
        <v>44</v>
      </c>
      <c r="F37" s="172">
        <f>ROUND((SUM(BG124:BG142)),  2)</f>
        <v>0</v>
      </c>
      <c r="G37" s="39"/>
      <c r="H37" s="39"/>
      <c r="I37" s="173">
        <v>0.20999999999999999</v>
      </c>
      <c r="J37" s="172">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4" t="s">
        <v>45</v>
      </c>
      <c r="F38" s="172">
        <f>ROUND((SUM(BH124:BH142)),  2)</f>
        <v>0</v>
      </c>
      <c r="G38" s="39"/>
      <c r="H38" s="39"/>
      <c r="I38" s="173">
        <v>0.14999999999999999</v>
      </c>
      <c r="J38" s="172">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46</v>
      </c>
      <c r="F39" s="172">
        <f>ROUND((SUM(BI124:BI142)),  2)</f>
        <v>0</v>
      </c>
      <c r="G39" s="39"/>
      <c r="H39" s="39"/>
      <c r="I39" s="173">
        <v>0</v>
      </c>
      <c r="J39" s="172">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7"/>
      <c r="J40" s="39"/>
      <c r="K40" s="39"/>
      <c r="L40" s="64"/>
      <c r="S40" s="39"/>
      <c r="T40" s="39"/>
      <c r="U40" s="39"/>
      <c r="V40" s="39"/>
      <c r="W40" s="39"/>
      <c r="X40" s="39"/>
      <c r="Y40" s="39"/>
      <c r="Z40" s="39"/>
      <c r="AA40" s="39"/>
      <c r="AB40" s="39"/>
      <c r="AC40" s="39"/>
      <c r="AD40" s="39"/>
      <c r="AE40" s="39"/>
    </row>
    <row r="41" s="2" customFormat="1" ht="25.44" customHeight="1">
      <c r="A41" s="39"/>
      <c r="B41" s="45"/>
      <c r="C41" s="174"/>
      <c r="D41" s="175" t="s">
        <v>47</v>
      </c>
      <c r="E41" s="176"/>
      <c r="F41" s="176"/>
      <c r="G41" s="177" t="s">
        <v>48</v>
      </c>
      <c r="H41" s="178" t="s">
        <v>49</v>
      </c>
      <c r="I41" s="179"/>
      <c r="J41" s="180">
        <f>SUM(J32:J39)</f>
        <v>0</v>
      </c>
      <c r="K41" s="181"/>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propustků úseku Oldřichov u Duchcova - Louka u Litvínova</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113</v>
      </c>
      <c r="D86" s="23"/>
      <c r="E86" s="23"/>
      <c r="F86" s="23"/>
      <c r="G86" s="23"/>
      <c r="H86" s="23"/>
      <c r="I86" s="148"/>
      <c r="J86" s="23"/>
      <c r="K86" s="23"/>
      <c r="L86" s="21"/>
    </row>
    <row r="87" s="2" customFormat="1" ht="16.5" customHeight="1">
      <c r="A87" s="39"/>
      <c r="B87" s="40"/>
      <c r="C87" s="41"/>
      <c r="D87" s="41"/>
      <c r="E87" s="198" t="s">
        <v>739</v>
      </c>
      <c r="F87" s="41"/>
      <c r="G87" s="41"/>
      <c r="H87" s="41"/>
      <c r="I87" s="157"/>
      <c r="J87" s="41"/>
      <c r="K87" s="41"/>
      <c r="L87" s="64"/>
      <c r="S87" s="39"/>
      <c r="T87" s="39"/>
      <c r="U87" s="39"/>
      <c r="V87" s="39"/>
      <c r="W87" s="39"/>
      <c r="X87" s="39"/>
      <c r="Y87" s="39"/>
      <c r="Z87" s="39"/>
      <c r="AA87" s="39"/>
      <c r="AB87" s="39"/>
      <c r="AC87" s="39"/>
      <c r="AD87" s="39"/>
      <c r="AE87" s="39"/>
    </row>
    <row r="88" s="2" customFormat="1" ht="12" customHeight="1">
      <c r="A88" s="39"/>
      <c r="B88" s="40"/>
      <c r="C88" s="33" t="s">
        <v>115</v>
      </c>
      <c r="D88" s="41"/>
      <c r="E88" s="41"/>
      <c r="F88" s="41"/>
      <c r="G88" s="41"/>
      <c r="H88" s="41"/>
      <c r="I88" s="157"/>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 xml:space="preserve">002 - VRN </v>
      </c>
      <c r="F89" s="41"/>
      <c r="G89" s="41"/>
      <c r="H89" s="41"/>
      <c r="I89" s="157"/>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 xml:space="preserve"> </v>
      </c>
      <c r="G91" s="41"/>
      <c r="H91" s="41"/>
      <c r="I91" s="159" t="s">
        <v>24</v>
      </c>
      <c r="J91" s="80" t="str">
        <f>IF(J14="","",J14)</f>
        <v>8. 1. 2020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E17</f>
        <v xml:space="preserve"> </v>
      </c>
      <c r="G93" s="41"/>
      <c r="H93" s="41"/>
      <c r="I93" s="159" t="s">
        <v>33</v>
      </c>
      <c r="J93" s="37" t="str">
        <f>E23</f>
        <v xml:space="preserve"> </v>
      </c>
      <c r="K93" s="41"/>
      <c r="L93" s="64"/>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IF(E20="","",E20)</f>
        <v>Vyplň údaj</v>
      </c>
      <c r="G94" s="41"/>
      <c r="H94" s="41"/>
      <c r="I94" s="159"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7"/>
      <c r="J95" s="41"/>
      <c r="K95" s="41"/>
      <c r="L95" s="64"/>
      <c r="S95" s="39"/>
      <c r="T95" s="39"/>
      <c r="U95" s="39"/>
      <c r="V95" s="39"/>
      <c r="W95" s="39"/>
      <c r="X95" s="39"/>
      <c r="Y95" s="39"/>
      <c r="Z95" s="39"/>
      <c r="AA95" s="39"/>
      <c r="AB95" s="39"/>
      <c r="AC95" s="39"/>
      <c r="AD95" s="39"/>
      <c r="AE95" s="39"/>
    </row>
    <row r="96" s="2" customFormat="1" ht="29.28" customHeight="1">
      <c r="A96" s="39"/>
      <c r="B96" s="40"/>
      <c r="C96" s="200" t="s">
        <v>120</v>
      </c>
      <c r="D96" s="201"/>
      <c r="E96" s="201"/>
      <c r="F96" s="201"/>
      <c r="G96" s="201"/>
      <c r="H96" s="201"/>
      <c r="I96" s="202"/>
      <c r="J96" s="203" t="s">
        <v>121</v>
      </c>
      <c r="K96" s="20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2.8" customHeight="1">
      <c r="A98" s="39"/>
      <c r="B98" s="40"/>
      <c r="C98" s="204" t="s">
        <v>122</v>
      </c>
      <c r="D98" s="41"/>
      <c r="E98" s="41"/>
      <c r="F98" s="41"/>
      <c r="G98" s="41"/>
      <c r="H98" s="41"/>
      <c r="I98" s="157"/>
      <c r="J98" s="111">
        <f>J124</f>
        <v>0</v>
      </c>
      <c r="K98" s="41"/>
      <c r="L98" s="64"/>
      <c r="S98" s="39"/>
      <c r="T98" s="39"/>
      <c r="U98" s="39"/>
      <c r="V98" s="39"/>
      <c r="W98" s="39"/>
      <c r="X98" s="39"/>
      <c r="Y98" s="39"/>
      <c r="Z98" s="39"/>
      <c r="AA98" s="39"/>
      <c r="AB98" s="39"/>
      <c r="AC98" s="39"/>
      <c r="AD98" s="39"/>
      <c r="AE98" s="39"/>
      <c r="AU98" s="18" t="s">
        <v>123</v>
      </c>
    </row>
    <row r="99" s="9" customFormat="1" ht="24.96" customHeight="1">
      <c r="A99" s="9"/>
      <c r="B99" s="205"/>
      <c r="C99" s="206"/>
      <c r="D99" s="207" t="s">
        <v>600</v>
      </c>
      <c r="E99" s="208"/>
      <c r="F99" s="208"/>
      <c r="G99" s="208"/>
      <c r="H99" s="208"/>
      <c r="I99" s="209"/>
      <c r="J99" s="210">
        <f>J125</f>
        <v>0</v>
      </c>
      <c r="K99" s="206"/>
      <c r="L99" s="211"/>
      <c r="S99" s="9"/>
      <c r="T99" s="9"/>
      <c r="U99" s="9"/>
      <c r="V99" s="9"/>
      <c r="W99" s="9"/>
      <c r="X99" s="9"/>
      <c r="Y99" s="9"/>
      <c r="Z99" s="9"/>
      <c r="AA99" s="9"/>
      <c r="AB99" s="9"/>
      <c r="AC99" s="9"/>
      <c r="AD99" s="9"/>
      <c r="AE99" s="9"/>
    </row>
    <row r="100" s="10" customFormat="1" ht="19.92" customHeight="1">
      <c r="A100" s="10"/>
      <c r="B100" s="212"/>
      <c r="C100" s="133"/>
      <c r="D100" s="213" t="s">
        <v>706</v>
      </c>
      <c r="E100" s="214"/>
      <c r="F100" s="214"/>
      <c r="G100" s="214"/>
      <c r="H100" s="214"/>
      <c r="I100" s="215"/>
      <c r="J100" s="216">
        <f>J126</f>
        <v>0</v>
      </c>
      <c r="K100" s="133"/>
      <c r="L100" s="217"/>
      <c r="S100" s="10"/>
      <c r="T100" s="10"/>
      <c r="U100" s="10"/>
      <c r="V100" s="10"/>
      <c r="W100" s="10"/>
      <c r="X100" s="10"/>
      <c r="Y100" s="10"/>
      <c r="Z100" s="10"/>
      <c r="AA100" s="10"/>
      <c r="AB100" s="10"/>
      <c r="AC100" s="10"/>
      <c r="AD100" s="10"/>
      <c r="AE100" s="10"/>
    </row>
    <row r="101" s="10" customFormat="1" ht="19.92" customHeight="1">
      <c r="A101" s="10"/>
      <c r="B101" s="212"/>
      <c r="C101" s="133"/>
      <c r="D101" s="213" t="s">
        <v>707</v>
      </c>
      <c r="E101" s="214"/>
      <c r="F101" s="214"/>
      <c r="G101" s="214"/>
      <c r="H101" s="214"/>
      <c r="I101" s="215"/>
      <c r="J101" s="216">
        <f>J133</f>
        <v>0</v>
      </c>
      <c r="K101" s="133"/>
      <c r="L101" s="217"/>
      <c r="S101" s="10"/>
      <c r="T101" s="10"/>
      <c r="U101" s="10"/>
      <c r="V101" s="10"/>
      <c r="W101" s="10"/>
      <c r="X101" s="10"/>
      <c r="Y101" s="10"/>
      <c r="Z101" s="10"/>
      <c r="AA101" s="10"/>
      <c r="AB101" s="10"/>
      <c r="AC101" s="10"/>
      <c r="AD101" s="10"/>
      <c r="AE101" s="10"/>
    </row>
    <row r="102" s="10" customFormat="1" ht="19.92" customHeight="1">
      <c r="A102" s="10"/>
      <c r="B102" s="212"/>
      <c r="C102" s="133"/>
      <c r="D102" s="213" t="s">
        <v>708</v>
      </c>
      <c r="E102" s="214"/>
      <c r="F102" s="214"/>
      <c r="G102" s="214"/>
      <c r="H102" s="214"/>
      <c r="I102" s="215"/>
      <c r="J102" s="216">
        <f>J137</f>
        <v>0</v>
      </c>
      <c r="K102" s="133"/>
      <c r="L102" s="217"/>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157"/>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194"/>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197"/>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134</v>
      </c>
      <c r="D109" s="41"/>
      <c r="E109" s="41"/>
      <c r="F109" s="41"/>
      <c r="G109" s="41"/>
      <c r="H109" s="41"/>
      <c r="I109" s="157"/>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157"/>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8" t="str">
        <f>E7</f>
        <v>Oprava propustků úseku Oldřichov u Duchcova - Louka u Litvínova</v>
      </c>
      <c r="F112" s="33"/>
      <c r="G112" s="33"/>
      <c r="H112" s="33"/>
      <c r="I112" s="157"/>
      <c r="J112" s="41"/>
      <c r="K112" s="41"/>
      <c r="L112" s="64"/>
      <c r="S112" s="39"/>
      <c r="T112" s="39"/>
      <c r="U112" s="39"/>
      <c r="V112" s="39"/>
      <c r="W112" s="39"/>
      <c r="X112" s="39"/>
      <c r="Y112" s="39"/>
      <c r="Z112" s="39"/>
      <c r="AA112" s="39"/>
      <c r="AB112" s="39"/>
      <c r="AC112" s="39"/>
      <c r="AD112" s="39"/>
      <c r="AE112" s="39"/>
    </row>
    <row r="113" s="1" customFormat="1" ht="12" customHeight="1">
      <c r="B113" s="22"/>
      <c r="C113" s="33" t="s">
        <v>113</v>
      </c>
      <c r="D113" s="23"/>
      <c r="E113" s="23"/>
      <c r="F113" s="23"/>
      <c r="G113" s="23"/>
      <c r="H113" s="23"/>
      <c r="I113" s="148"/>
      <c r="J113" s="23"/>
      <c r="K113" s="23"/>
      <c r="L113" s="21"/>
    </row>
    <row r="114" s="2" customFormat="1" ht="16.5" customHeight="1">
      <c r="A114" s="39"/>
      <c r="B114" s="40"/>
      <c r="C114" s="41"/>
      <c r="D114" s="41"/>
      <c r="E114" s="198" t="s">
        <v>739</v>
      </c>
      <c r="F114" s="41"/>
      <c r="G114" s="41"/>
      <c r="H114" s="41"/>
      <c r="I114" s="157"/>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115</v>
      </c>
      <c r="D115" s="41"/>
      <c r="E115" s="41"/>
      <c r="F115" s="41"/>
      <c r="G115" s="41"/>
      <c r="H115" s="41"/>
      <c r="I115" s="157"/>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E11</f>
        <v xml:space="preserve">002 - VRN </v>
      </c>
      <c r="F116" s="41"/>
      <c r="G116" s="41"/>
      <c r="H116" s="41"/>
      <c r="I116" s="157"/>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157"/>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22</v>
      </c>
      <c r="D118" s="41"/>
      <c r="E118" s="41"/>
      <c r="F118" s="28" t="str">
        <f>F14</f>
        <v xml:space="preserve"> </v>
      </c>
      <c r="G118" s="41"/>
      <c r="H118" s="41"/>
      <c r="I118" s="159" t="s">
        <v>24</v>
      </c>
      <c r="J118" s="80" t="str">
        <f>IF(J14="","",J14)</f>
        <v>8. 1. 2020</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57"/>
      <c r="J119" s="41"/>
      <c r="K119" s="41"/>
      <c r="L119" s="64"/>
      <c r="S119" s="39"/>
      <c r="T119" s="39"/>
      <c r="U119" s="39"/>
      <c r="V119" s="39"/>
      <c r="W119" s="39"/>
      <c r="X119" s="39"/>
      <c r="Y119" s="39"/>
      <c r="Z119" s="39"/>
      <c r="AA119" s="39"/>
      <c r="AB119" s="39"/>
      <c r="AC119" s="39"/>
      <c r="AD119" s="39"/>
      <c r="AE119" s="39"/>
    </row>
    <row r="120" s="2" customFormat="1" ht="15.15" customHeight="1">
      <c r="A120" s="39"/>
      <c r="B120" s="40"/>
      <c r="C120" s="33" t="s">
        <v>28</v>
      </c>
      <c r="D120" s="41"/>
      <c r="E120" s="41"/>
      <c r="F120" s="28" t="str">
        <f>E17</f>
        <v xml:space="preserve"> </v>
      </c>
      <c r="G120" s="41"/>
      <c r="H120" s="41"/>
      <c r="I120" s="159" t="s">
        <v>33</v>
      </c>
      <c r="J120" s="37" t="str">
        <f>E23</f>
        <v xml:space="preserve"> </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31</v>
      </c>
      <c r="D121" s="41"/>
      <c r="E121" s="41"/>
      <c r="F121" s="28" t="str">
        <f>IF(E20="","",E20)</f>
        <v>Vyplň údaj</v>
      </c>
      <c r="G121" s="41"/>
      <c r="H121" s="41"/>
      <c r="I121" s="159" t="s">
        <v>35</v>
      </c>
      <c r="J121" s="37" t="str">
        <f>E26</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157"/>
      <c r="J122" s="41"/>
      <c r="K122" s="41"/>
      <c r="L122" s="64"/>
      <c r="S122" s="39"/>
      <c r="T122" s="39"/>
      <c r="U122" s="39"/>
      <c r="V122" s="39"/>
      <c r="W122" s="39"/>
      <c r="X122" s="39"/>
      <c r="Y122" s="39"/>
      <c r="Z122" s="39"/>
      <c r="AA122" s="39"/>
      <c r="AB122" s="39"/>
      <c r="AC122" s="39"/>
      <c r="AD122" s="39"/>
      <c r="AE122" s="39"/>
    </row>
    <row r="123" s="11" customFormat="1" ht="29.28" customHeight="1">
      <c r="A123" s="218"/>
      <c r="B123" s="219"/>
      <c r="C123" s="220" t="s">
        <v>135</v>
      </c>
      <c r="D123" s="221" t="s">
        <v>62</v>
      </c>
      <c r="E123" s="221" t="s">
        <v>58</v>
      </c>
      <c r="F123" s="221" t="s">
        <v>59</v>
      </c>
      <c r="G123" s="221" t="s">
        <v>136</v>
      </c>
      <c r="H123" s="221" t="s">
        <v>137</v>
      </c>
      <c r="I123" s="222" t="s">
        <v>138</v>
      </c>
      <c r="J123" s="221" t="s">
        <v>121</v>
      </c>
      <c r="K123" s="223" t="s">
        <v>139</v>
      </c>
      <c r="L123" s="224"/>
      <c r="M123" s="101" t="s">
        <v>1</v>
      </c>
      <c r="N123" s="102" t="s">
        <v>41</v>
      </c>
      <c r="O123" s="102" t="s">
        <v>140</v>
      </c>
      <c r="P123" s="102" t="s">
        <v>141</v>
      </c>
      <c r="Q123" s="102" t="s">
        <v>142</v>
      </c>
      <c r="R123" s="102" t="s">
        <v>143</v>
      </c>
      <c r="S123" s="102" t="s">
        <v>144</v>
      </c>
      <c r="T123" s="103" t="s">
        <v>145</v>
      </c>
      <c r="U123" s="218"/>
      <c r="V123" s="218"/>
      <c r="W123" s="218"/>
      <c r="X123" s="218"/>
      <c r="Y123" s="218"/>
      <c r="Z123" s="218"/>
      <c r="AA123" s="218"/>
      <c r="AB123" s="218"/>
      <c r="AC123" s="218"/>
      <c r="AD123" s="218"/>
      <c r="AE123" s="218"/>
    </row>
    <row r="124" s="2" customFormat="1" ht="22.8" customHeight="1">
      <c r="A124" s="39"/>
      <c r="B124" s="40"/>
      <c r="C124" s="108" t="s">
        <v>146</v>
      </c>
      <c r="D124" s="41"/>
      <c r="E124" s="41"/>
      <c r="F124" s="41"/>
      <c r="G124" s="41"/>
      <c r="H124" s="41"/>
      <c r="I124" s="157"/>
      <c r="J124" s="225">
        <f>BK124</f>
        <v>0</v>
      </c>
      <c r="K124" s="41"/>
      <c r="L124" s="45"/>
      <c r="M124" s="104"/>
      <c r="N124" s="226"/>
      <c r="O124" s="105"/>
      <c r="P124" s="227">
        <f>P125</f>
        <v>0</v>
      </c>
      <c r="Q124" s="105"/>
      <c r="R124" s="227">
        <f>R125</f>
        <v>0</v>
      </c>
      <c r="S124" s="105"/>
      <c r="T124" s="228">
        <f>T125</f>
        <v>0</v>
      </c>
      <c r="U124" s="39"/>
      <c r="V124" s="39"/>
      <c r="W124" s="39"/>
      <c r="X124" s="39"/>
      <c r="Y124" s="39"/>
      <c r="Z124" s="39"/>
      <c r="AA124" s="39"/>
      <c r="AB124" s="39"/>
      <c r="AC124" s="39"/>
      <c r="AD124" s="39"/>
      <c r="AE124" s="39"/>
      <c r="AT124" s="18" t="s">
        <v>76</v>
      </c>
      <c r="AU124" s="18" t="s">
        <v>123</v>
      </c>
      <c r="BK124" s="229">
        <f>BK125</f>
        <v>0</v>
      </c>
    </row>
    <row r="125" s="12" customFormat="1" ht="25.92" customHeight="1">
      <c r="A125" s="12"/>
      <c r="B125" s="230"/>
      <c r="C125" s="231"/>
      <c r="D125" s="232" t="s">
        <v>76</v>
      </c>
      <c r="E125" s="233" t="s">
        <v>96</v>
      </c>
      <c r="F125" s="233" t="s">
        <v>698</v>
      </c>
      <c r="G125" s="231"/>
      <c r="H125" s="231"/>
      <c r="I125" s="234"/>
      <c r="J125" s="235">
        <f>BK125</f>
        <v>0</v>
      </c>
      <c r="K125" s="231"/>
      <c r="L125" s="236"/>
      <c r="M125" s="237"/>
      <c r="N125" s="238"/>
      <c r="O125" s="238"/>
      <c r="P125" s="239">
        <f>P126+P133+P137</f>
        <v>0</v>
      </c>
      <c r="Q125" s="238"/>
      <c r="R125" s="239">
        <f>R126+R133+R137</f>
        <v>0</v>
      </c>
      <c r="S125" s="238"/>
      <c r="T125" s="240">
        <f>T126+T133+T137</f>
        <v>0</v>
      </c>
      <c r="U125" s="12"/>
      <c r="V125" s="12"/>
      <c r="W125" s="12"/>
      <c r="X125" s="12"/>
      <c r="Y125" s="12"/>
      <c r="Z125" s="12"/>
      <c r="AA125" s="12"/>
      <c r="AB125" s="12"/>
      <c r="AC125" s="12"/>
      <c r="AD125" s="12"/>
      <c r="AE125" s="12"/>
      <c r="AR125" s="241" t="s">
        <v>191</v>
      </c>
      <c r="AT125" s="242" t="s">
        <v>76</v>
      </c>
      <c r="AU125" s="242" t="s">
        <v>77</v>
      </c>
      <c r="AY125" s="241" t="s">
        <v>149</v>
      </c>
      <c r="BK125" s="243">
        <f>BK126+BK133+BK137</f>
        <v>0</v>
      </c>
    </row>
    <row r="126" s="12" customFormat="1" ht="22.8" customHeight="1">
      <c r="A126" s="12"/>
      <c r="B126" s="230"/>
      <c r="C126" s="231"/>
      <c r="D126" s="232" t="s">
        <v>76</v>
      </c>
      <c r="E126" s="244" t="s">
        <v>710</v>
      </c>
      <c r="F126" s="244" t="s">
        <v>711</v>
      </c>
      <c r="G126" s="231"/>
      <c r="H126" s="231"/>
      <c r="I126" s="234"/>
      <c r="J126" s="245">
        <f>BK126</f>
        <v>0</v>
      </c>
      <c r="K126" s="231"/>
      <c r="L126" s="236"/>
      <c r="M126" s="237"/>
      <c r="N126" s="238"/>
      <c r="O126" s="238"/>
      <c r="P126" s="239">
        <f>SUM(P127:P132)</f>
        <v>0</v>
      </c>
      <c r="Q126" s="238"/>
      <c r="R126" s="239">
        <f>SUM(R127:R132)</f>
        <v>0</v>
      </c>
      <c r="S126" s="238"/>
      <c r="T126" s="240">
        <f>SUM(T127:T132)</f>
        <v>0</v>
      </c>
      <c r="U126" s="12"/>
      <c r="V126" s="12"/>
      <c r="W126" s="12"/>
      <c r="X126" s="12"/>
      <c r="Y126" s="12"/>
      <c r="Z126" s="12"/>
      <c r="AA126" s="12"/>
      <c r="AB126" s="12"/>
      <c r="AC126" s="12"/>
      <c r="AD126" s="12"/>
      <c r="AE126" s="12"/>
      <c r="AR126" s="241" t="s">
        <v>191</v>
      </c>
      <c r="AT126" s="242" t="s">
        <v>76</v>
      </c>
      <c r="AU126" s="242" t="s">
        <v>21</v>
      </c>
      <c r="AY126" s="241" t="s">
        <v>149</v>
      </c>
      <c r="BK126" s="243">
        <f>SUM(BK127:BK132)</f>
        <v>0</v>
      </c>
    </row>
    <row r="127" s="2" customFormat="1" ht="16.5" customHeight="1">
      <c r="A127" s="39"/>
      <c r="B127" s="40"/>
      <c r="C127" s="246" t="s">
        <v>21</v>
      </c>
      <c r="D127" s="246" t="s">
        <v>151</v>
      </c>
      <c r="E127" s="247" t="s">
        <v>712</v>
      </c>
      <c r="F127" s="248" t="s">
        <v>713</v>
      </c>
      <c r="G127" s="249" t="s">
        <v>714</v>
      </c>
      <c r="H127" s="250">
        <v>1</v>
      </c>
      <c r="I127" s="251"/>
      <c r="J127" s="252">
        <f>ROUND(I127*H127,2)</f>
        <v>0</v>
      </c>
      <c r="K127" s="248" t="s">
        <v>155</v>
      </c>
      <c r="L127" s="45"/>
      <c r="M127" s="253" t="s">
        <v>1</v>
      </c>
      <c r="N127" s="254" t="s">
        <v>42</v>
      </c>
      <c r="O127" s="92"/>
      <c r="P127" s="255">
        <f>O127*H127</f>
        <v>0</v>
      </c>
      <c r="Q127" s="255">
        <v>0</v>
      </c>
      <c r="R127" s="255">
        <f>Q127*H127</f>
        <v>0</v>
      </c>
      <c r="S127" s="255">
        <v>0</v>
      </c>
      <c r="T127" s="256">
        <f>S127*H127</f>
        <v>0</v>
      </c>
      <c r="U127" s="39"/>
      <c r="V127" s="39"/>
      <c r="W127" s="39"/>
      <c r="X127" s="39"/>
      <c r="Y127" s="39"/>
      <c r="Z127" s="39"/>
      <c r="AA127" s="39"/>
      <c r="AB127" s="39"/>
      <c r="AC127" s="39"/>
      <c r="AD127" s="39"/>
      <c r="AE127" s="39"/>
      <c r="AR127" s="257" t="s">
        <v>715</v>
      </c>
      <c r="AT127" s="257" t="s">
        <v>151</v>
      </c>
      <c r="AU127" s="257" t="s">
        <v>85</v>
      </c>
      <c r="AY127" s="18" t="s">
        <v>149</v>
      </c>
      <c r="BE127" s="258">
        <f>IF(N127="základní",J127,0)</f>
        <v>0</v>
      </c>
      <c r="BF127" s="258">
        <f>IF(N127="snížená",J127,0)</f>
        <v>0</v>
      </c>
      <c r="BG127" s="258">
        <f>IF(N127="zákl. přenesená",J127,0)</f>
        <v>0</v>
      </c>
      <c r="BH127" s="258">
        <f>IF(N127="sníž. přenesená",J127,0)</f>
        <v>0</v>
      </c>
      <c r="BI127" s="258">
        <f>IF(N127="nulová",J127,0)</f>
        <v>0</v>
      </c>
      <c r="BJ127" s="18" t="s">
        <v>21</v>
      </c>
      <c r="BK127" s="258">
        <f>ROUND(I127*H127,2)</f>
        <v>0</v>
      </c>
      <c r="BL127" s="18" t="s">
        <v>715</v>
      </c>
      <c r="BM127" s="257" t="s">
        <v>897</v>
      </c>
    </row>
    <row r="128" s="2" customFormat="1">
      <c r="A128" s="39"/>
      <c r="B128" s="40"/>
      <c r="C128" s="41"/>
      <c r="D128" s="259" t="s">
        <v>158</v>
      </c>
      <c r="E128" s="41"/>
      <c r="F128" s="260" t="s">
        <v>713</v>
      </c>
      <c r="G128" s="41"/>
      <c r="H128" s="41"/>
      <c r="I128" s="157"/>
      <c r="J128" s="41"/>
      <c r="K128" s="41"/>
      <c r="L128" s="45"/>
      <c r="M128" s="261"/>
      <c r="N128" s="262"/>
      <c r="O128" s="92"/>
      <c r="P128" s="92"/>
      <c r="Q128" s="92"/>
      <c r="R128" s="92"/>
      <c r="S128" s="92"/>
      <c r="T128" s="93"/>
      <c r="U128" s="39"/>
      <c r="V128" s="39"/>
      <c r="W128" s="39"/>
      <c r="X128" s="39"/>
      <c r="Y128" s="39"/>
      <c r="Z128" s="39"/>
      <c r="AA128" s="39"/>
      <c r="AB128" s="39"/>
      <c r="AC128" s="39"/>
      <c r="AD128" s="39"/>
      <c r="AE128" s="39"/>
      <c r="AT128" s="18" t="s">
        <v>158</v>
      </c>
      <c r="AU128" s="18" t="s">
        <v>85</v>
      </c>
    </row>
    <row r="129" s="2" customFormat="1">
      <c r="A129" s="39"/>
      <c r="B129" s="40"/>
      <c r="C129" s="41"/>
      <c r="D129" s="259" t="s">
        <v>180</v>
      </c>
      <c r="E129" s="41"/>
      <c r="F129" s="263" t="s">
        <v>898</v>
      </c>
      <c r="G129" s="41"/>
      <c r="H129" s="41"/>
      <c r="I129" s="157"/>
      <c r="J129" s="41"/>
      <c r="K129" s="41"/>
      <c r="L129" s="45"/>
      <c r="M129" s="261"/>
      <c r="N129" s="262"/>
      <c r="O129" s="92"/>
      <c r="P129" s="92"/>
      <c r="Q129" s="92"/>
      <c r="R129" s="92"/>
      <c r="S129" s="92"/>
      <c r="T129" s="93"/>
      <c r="U129" s="39"/>
      <c r="V129" s="39"/>
      <c r="W129" s="39"/>
      <c r="X129" s="39"/>
      <c r="Y129" s="39"/>
      <c r="Z129" s="39"/>
      <c r="AA129" s="39"/>
      <c r="AB129" s="39"/>
      <c r="AC129" s="39"/>
      <c r="AD129" s="39"/>
      <c r="AE129" s="39"/>
      <c r="AT129" s="18" t="s">
        <v>180</v>
      </c>
      <c r="AU129" s="18" t="s">
        <v>85</v>
      </c>
    </row>
    <row r="130" s="2" customFormat="1" ht="16.5" customHeight="1">
      <c r="A130" s="39"/>
      <c r="B130" s="40"/>
      <c r="C130" s="246" t="s">
        <v>85</v>
      </c>
      <c r="D130" s="246" t="s">
        <v>151</v>
      </c>
      <c r="E130" s="247" t="s">
        <v>718</v>
      </c>
      <c r="F130" s="248" t="s">
        <v>719</v>
      </c>
      <c r="G130" s="249" t="s">
        <v>714</v>
      </c>
      <c r="H130" s="250">
        <v>1</v>
      </c>
      <c r="I130" s="251"/>
      <c r="J130" s="252">
        <f>ROUND(I130*H130,2)</f>
        <v>0</v>
      </c>
      <c r="K130" s="248" t="s">
        <v>155</v>
      </c>
      <c r="L130" s="45"/>
      <c r="M130" s="253" t="s">
        <v>1</v>
      </c>
      <c r="N130" s="254" t="s">
        <v>42</v>
      </c>
      <c r="O130" s="92"/>
      <c r="P130" s="255">
        <f>O130*H130</f>
        <v>0</v>
      </c>
      <c r="Q130" s="255">
        <v>0</v>
      </c>
      <c r="R130" s="255">
        <f>Q130*H130</f>
        <v>0</v>
      </c>
      <c r="S130" s="255">
        <v>0</v>
      </c>
      <c r="T130" s="256">
        <f>S130*H130</f>
        <v>0</v>
      </c>
      <c r="U130" s="39"/>
      <c r="V130" s="39"/>
      <c r="W130" s="39"/>
      <c r="X130" s="39"/>
      <c r="Y130" s="39"/>
      <c r="Z130" s="39"/>
      <c r="AA130" s="39"/>
      <c r="AB130" s="39"/>
      <c r="AC130" s="39"/>
      <c r="AD130" s="39"/>
      <c r="AE130" s="39"/>
      <c r="AR130" s="257" t="s">
        <v>715</v>
      </c>
      <c r="AT130" s="257" t="s">
        <v>151</v>
      </c>
      <c r="AU130" s="257" t="s">
        <v>85</v>
      </c>
      <c r="AY130" s="18" t="s">
        <v>149</v>
      </c>
      <c r="BE130" s="258">
        <f>IF(N130="základní",J130,0)</f>
        <v>0</v>
      </c>
      <c r="BF130" s="258">
        <f>IF(N130="snížená",J130,0)</f>
        <v>0</v>
      </c>
      <c r="BG130" s="258">
        <f>IF(N130="zákl. přenesená",J130,0)</f>
        <v>0</v>
      </c>
      <c r="BH130" s="258">
        <f>IF(N130="sníž. přenesená",J130,0)</f>
        <v>0</v>
      </c>
      <c r="BI130" s="258">
        <f>IF(N130="nulová",J130,0)</f>
        <v>0</v>
      </c>
      <c r="BJ130" s="18" t="s">
        <v>21</v>
      </c>
      <c r="BK130" s="258">
        <f>ROUND(I130*H130,2)</f>
        <v>0</v>
      </c>
      <c r="BL130" s="18" t="s">
        <v>715</v>
      </c>
      <c r="BM130" s="257" t="s">
        <v>899</v>
      </c>
    </row>
    <row r="131" s="2" customFormat="1">
      <c r="A131" s="39"/>
      <c r="B131" s="40"/>
      <c r="C131" s="41"/>
      <c r="D131" s="259" t="s">
        <v>158</v>
      </c>
      <c r="E131" s="41"/>
      <c r="F131" s="260" t="s">
        <v>719</v>
      </c>
      <c r="G131" s="41"/>
      <c r="H131" s="41"/>
      <c r="I131" s="157"/>
      <c r="J131" s="41"/>
      <c r="K131" s="41"/>
      <c r="L131" s="45"/>
      <c r="M131" s="261"/>
      <c r="N131" s="262"/>
      <c r="O131" s="92"/>
      <c r="P131" s="92"/>
      <c r="Q131" s="92"/>
      <c r="R131" s="92"/>
      <c r="S131" s="92"/>
      <c r="T131" s="93"/>
      <c r="U131" s="39"/>
      <c r="V131" s="39"/>
      <c r="W131" s="39"/>
      <c r="X131" s="39"/>
      <c r="Y131" s="39"/>
      <c r="Z131" s="39"/>
      <c r="AA131" s="39"/>
      <c r="AB131" s="39"/>
      <c r="AC131" s="39"/>
      <c r="AD131" s="39"/>
      <c r="AE131" s="39"/>
      <c r="AT131" s="18" t="s">
        <v>158</v>
      </c>
      <c r="AU131" s="18" t="s">
        <v>85</v>
      </c>
    </row>
    <row r="132" s="2" customFormat="1">
      <c r="A132" s="39"/>
      <c r="B132" s="40"/>
      <c r="C132" s="41"/>
      <c r="D132" s="259" t="s">
        <v>180</v>
      </c>
      <c r="E132" s="41"/>
      <c r="F132" s="263" t="s">
        <v>721</v>
      </c>
      <c r="G132" s="41"/>
      <c r="H132" s="41"/>
      <c r="I132" s="157"/>
      <c r="J132" s="41"/>
      <c r="K132" s="41"/>
      <c r="L132" s="45"/>
      <c r="M132" s="261"/>
      <c r="N132" s="262"/>
      <c r="O132" s="92"/>
      <c r="P132" s="92"/>
      <c r="Q132" s="92"/>
      <c r="R132" s="92"/>
      <c r="S132" s="92"/>
      <c r="T132" s="93"/>
      <c r="U132" s="39"/>
      <c r="V132" s="39"/>
      <c r="W132" s="39"/>
      <c r="X132" s="39"/>
      <c r="Y132" s="39"/>
      <c r="Z132" s="39"/>
      <c r="AA132" s="39"/>
      <c r="AB132" s="39"/>
      <c r="AC132" s="39"/>
      <c r="AD132" s="39"/>
      <c r="AE132" s="39"/>
      <c r="AT132" s="18" t="s">
        <v>180</v>
      </c>
      <c r="AU132" s="18" t="s">
        <v>85</v>
      </c>
    </row>
    <row r="133" s="12" customFormat="1" ht="22.8" customHeight="1">
      <c r="A133" s="12"/>
      <c r="B133" s="230"/>
      <c r="C133" s="231"/>
      <c r="D133" s="232" t="s">
        <v>76</v>
      </c>
      <c r="E133" s="244" t="s">
        <v>722</v>
      </c>
      <c r="F133" s="244" t="s">
        <v>723</v>
      </c>
      <c r="G133" s="231"/>
      <c r="H133" s="231"/>
      <c r="I133" s="234"/>
      <c r="J133" s="245">
        <f>BK133</f>
        <v>0</v>
      </c>
      <c r="K133" s="231"/>
      <c r="L133" s="236"/>
      <c r="M133" s="237"/>
      <c r="N133" s="238"/>
      <c r="O133" s="238"/>
      <c r="P133" s="239">
        <f>SUM(P134:P136)</f>
        <v>0</v>
      </c>
      <c r="Q133" s="238"/>
      <c r="R133" s="239">
        <f>SUM(R134:R136)</f>
        <v>0</v>
      </c>
      <c r="S133" s="238"/>
      <c r="T133" s="240">
        <f>SUM(T134:T136)</f>
        <v>0</v>
      </c>
      <c r="U133" s="12"/>
      <c r="V133" s="12"/>
      <c r="W133" s="12"/>
      <c r="X133" s="12"/>
      <c r="Y133" s="12"/>
      <c r="Z133" s="12"/>
      <c r="AA133" s="12"/>
      <c r="AB133" s="12"/>
      <c r="AC133" s="12"/>
      <c r="AD133" s="12"/>
      <c r="AE133" s="12"/>
      <c r="AR133" s="241" t="s">
        <v>191</v>
      </c>
      <c r="AT133" s="242" t="s">
        <v>76</v>
      </c>
      <c r="AU133" s="242" t="s">
        <v>21</v>
      </c>
      <c r="AY133" s="241" t="s">
        <v>149</v>
      </c>
      <c r="BK133" s="243">
        <f>SUM(BK134:BK136)</f>
        <v>0</v>
      </c>
    </row>
    <row r="134" s="2" customFormat="1" ht="16.5" customHeight="1">
      <c r="A134" s="39"/>
      <c r="B134" s="40"/>
      <c r="C134" s="246" t="s">
        <v>91</v>
      </c>
      <c r="D134" s="246" t="s">
        <v>151</v>
      </c>
      <c r="E134" s="247" t="s">
        <v>724</v>
      </c>
      <c r="F134" s="248" t="s">
        <v>723</v>
      </c>
      <c r="G134" s="249" t="s">
        <v>714</v>
      </c>
      <c r="H134" s="250">
        <v>1</v>
      </c>
      <c r="I134" s="251"/>
      <c r="J134" s="252">
        <f>ROUND(I134*H134,2)</f>
        <v>0</v>
      </c>
      <c r="K134" s="248" t="s">
        <v>155</v>
      </c>
      <c r="L134" s="45"/>
      <c r="M134" s="253" t="s">
        <v>1</v>
      </c>
      <c r="N134" s="254" t="s">
        <v>42</v>
      </c>
      <c r="O134" s="92"/>
      <c r="P134" s="255">
        <f>O134*H134</f>
        <v>0</v>
      </c>
      <c r="Q134" s="255">
        <v>0</v>
      </c>
      <c r="R134" s="255">
        <f>Q134*H134</f>
        <v>0</v>
      </c>
      <c r="S134" s="255">
        <v>0</v>
      </c>
      <c r="T134" s="256">
        <f>S134*H134</f>
        <v>0</v>
      </c>
      <c r="U134" s="39"/>
      <c r="V134" s="39"/>
      <c r="W134" s="39"/>
      <c r="X134" s="39"/>
      <c r="Y134" s="39"/>
      <c r="Z134" s="39"/>
      <c r="AA134" s="39"/>
      <c r="AB134" s="39"/>
      <c r="AC134" s="39"/>
      <c r="AD134" s="39"/>
      <c r="AE134" s="39"/>
      <c r="AR134" s="257" t="s">
        <v>715</v>
      </c>
      <c r="AT134" s="257" t="s">
        <v>151</v>
      </c>
      <c r="AU134" s="257" t="s">
        <v>85</v>
      </c>
      <c r="AY134" s="18" t="s">
        <v>149</v>
      </c>
      <c r="BE134" s="258">
        <f>IF(N134="základní",J134,0)</f>
        <v>0</v>
      </c>
      <c r="BF134" s="258">
        <f>IF(N134="snížená",J134,0)</f>
        <v>0</v>
      </c>
      <c r="BG134" s="258">
        <f>IF(N134="zákl. přenesená",J134,0)</f>
        <v>0</v>
      </c>
      <c r="BH134" s="258">
        <f>IF(N134="sníž. přenesená",J134,0)</f>
        <v>0</v>
      </c>
      <c r="BI134" s="258">
        <f>IF(N134="nulová",J134,0)</f>
        <v>0</v>
      </c>
      <c r="BJ134" s="18" t="s">
        <v>21</v>
      </c>
      <c r="BK134" s="258">
        <f>ROUND(I134*H134,2)</f>
        <v>0</v>
      </c>
      <c r="BL134" s="18" t="s">
        <v>715</v>
      </c>
      <c r="BM134" s="257" t="s">
        <v>900</v>
      </c>
    </row>
    <row r="135" s="2" customFormat="1">
      <c r="A135" s="39"/>
      <c r="B135" s="40"/>
      <c r="C135" s="41"/>
      <c r="D135" s="259" t="s">
        <v>158</v>
      </c>
      <c r="E135" s="41"/>
      <c r="F135" s="260" t="s">
        <v>723</v>
      </c>
      <c r="G135" s="41"/>
      <c r="H135" s="41"/>
      <c r="I135" s="157"/>
      <c r="J135" s="41"/>
      <c r="K135" s="41"/>
      <c r="L135" s="45"/>
      <c r="M135" s="261"/>
      <c r="N135" s="262"/>
      <c r="O135" s="92"/>
      <c r="P135" s="92"/>
      <c r="Q135" s="92"/>
      <c r="R135" s="92"/>
      <c r="S135" s="92"/>
      <c r="T135" s="93"/>
      <c r="U135" s="39"/>
      <c r="V135" s="39"/>
      <c r="W135" s="39"/>
      <c r="X135" s="39"/>
      <c r="Y135" s="39"/>
      <c r="Z135" s="39"/>
      <c r="AA135" s="39"/>
      <c r="AB135" s="39"/>
      <c r="AC135" s="39"/>
      <c r="AD135" s="39"/>
      <c r="AE135" s="39"/>
      <c r="AT135" s="18" t="s">
        <v>158</v>
      </c>
      <c r="AU135" s="18" t="s">
        <v>85</v>
      </c>
    </row>
    <row r="136" s="2" customFormat="1">
      <c r="A136" s="39"/>
      <c r="B136" s="40"/>
      <c r="C136" s="41"/>
      <c r="D136" s="259" t="s">
        <v>180</v>
      </c>
      <c r="E136" s="41"/>
      <c r="F136" s="263" t="s">
        <v>901</v>
      </c>
      <c r="G136" s="41"/>
      <c r="H136" s="41"/>
      <c r="I136" s="157"/>
      <c r="J136" s="41"/>
      <c r="K136" s="41"/>
      <c r="L136" s="45"/>
      <c r="M136" s="261"/>
      <c r="N136" s="262"/>
      <c r="O136" s="92"/>
      <c r="P136" s="92"/>
      <c r="Q136" s="92"/>
      <c r="R136" s="92"/>
      <c r="S136" s="92"/>
      <c r="T136" s="93"/>
      <c r="U136" s="39"/>
      <c r="V136" s="39"/>
      <c r="W136" s="39"/>
      <c r="X136" s="39"/>
      <c r="Y136" s="39"/>
      <c r="Z136" s="39"/>
      <c r="AA136" s="39"/>
      <c r="AB136" s="39"/>
      <c r="AC136" s="39"/>
      <c r="AD136" s="39"/>
      <c r="AE136" s="39"/>
      <c r="AT136" s="18" t="s">
        <v>180</v>
      </c>
      <c r="AU136" s="18" t="s">
        <v>85</v>
      </c>
    </row>
    <row r="137" s="12" customFormat="1" ht="22.8" customHeight="1">
      <c r="A137" s="12"/>
      <c r="B137" s="230"/>
      <c r="C137" s="231"/>
      <c r="D137" s="232" t="s">
        <v>76</v>
      </c>
      <c r="E137" s="244" t="s">
        <v>727</v>
      </c>
      <c r="F137" s="244" t="s">
        <v>728</v>
      </c>
      <c r="G137" s="231"/>
      <c r="H137" s="231"/>
      <c r="I137" s="234"/>
      <c r="J137" s="245">
        <f>BK137</f>
        <v>0</v>
      </c>
      <c r="K137" s="231"/>
      <c r="L137" s="236"/>
      <c r="M137" s="237"/>
      <c r="N137" s="238"/>
      <c r="O137" s="238"/>
      <c r="P137" s="239">
        <f>SUM(P138:P142)</f>
        <v>0</v>
      </c>
      <c r="Q137" s="238"/>
      <c r="R137" s="239">
        <f>SUM(R138:R142)</f>
        <v>0</v>
      </c>
      <c r="S137" s="238"/>
      <c r="T137" s="240">
        <f>SUM(T138:T142)</f>
        <v>0</v>
      </c>
      <c r="U137" s="12"/>
      <c r="V137" s="12"/>
      <c r="W137" s="12"/>
      <c r="X137" s="12"/>
      <c r="Y137" s="12"/>
      <c r="Z137" s="12"/>
      <c r="AA137" s="12"/>
      <c r="AB137" s="12"/>
      <c r="AC137" s="12"/>
      <c r="AD137" s="12"/>
      <c r="AE137" s="12"/>
      <c r="AR137" s="241" t="s">
        <v>191</v>
      </c>
      <c r="AT137" s="242" t="s">
        <v>76</v>
      </c>
      <c r="AU137" s="242" t="s">
        <v>21</v>
      </c>
      <c r="AY137" s="241" t="s">
        <v>149</v>
      </c>
      <c r="BK137" s="243">
        <f>SUM(BK138:BK142)</f>
        <v>0</v>
      </c>
    </row>
    <row r="138" s="2" customFormat="1" ht="16.5" customHeight="1">
      <c r="A138" s="39"/>
      <c r="B138" s="40"/>
      <c r="C138" s="246" t="s">
        <v>156</v>
      </c>
      <c r="D138" s="246" t="s">
        <v>151</v>
      </c>
      <c r="E138" s="247" t="s">
        <v>729</v>
      </c>
      <c r="F138" s="248" t="s">
        <v>730</v>
      </c>
      <c r="G138" s="249" t="s">
        <v>714</v>
      </c>
      <c r="H138" s="250">
        <v>1</v>
      </c>
      <c r="I138" s="251"/>
      <c r="J138" s="252">
        <f>ROUND(I138*H138,2)</f>
        <v>0</v>
      </c>
      <c r="K138" s="248" t="s">
        <v>155</v>
      </c>
      <c r="L138" s="45"/>
      <c r="M138" s="253" t="s">
        <v>1</v>
      </c>
      <c r="N138" s="254" t="s">
        <v>42</v>
      </c>
      <c r="O138" s="92"/>
      <c r="P138" s="255">
        <f>O138*H138</f>
        <v>0</v>
      </c>
      <c r="Q138" s="255">
        <v>0</v>
      </c>
      <c r="R138" s="255">
        <f>Q138*H138</f>
        <v>0</v>
      </c>
      <c r="S138" s="255">
        <v>0</v>
      </c>
      <c r="T138" s="256">
        <f>S138*H138</f>
        <v>0</v>
      </c>
      <c r="U138" s="39"/>
      <c r="V138" s="39"/>
      <c r="W138" s="39"/>
      <c r="X138" s="39"/>
      <c r="Y138" s="39"/>
      <c r="Z138" s="39"/>
      <c r="AA138" s="39"/>
      <c r="AB138" s="39"/>
      <c r="AC138" s="39"/>
      <c r="AD138" s="39"/>
      <c r="AE138" s="39"/>
      <c r="AR138" s="257" t="s">
        <v>715</v>
      </c>
      <c r="AT138" s="257" t="s">
        <v>151</v>
      </c>
      <c r="AU138" s="257" t="s">
        <v>85</v>
      </c>
      <c r="AY138" s="18" t="s">
        <v>149</v>
      </c>
      <c r="BE138" s="258">
        <f>IF(N138="základní",J138,0)</f>
        <v>0</v>
      </c>
      <c r="BF138" s="258">
        <f>IF(N138="snížená",J138,0)</f>
        <v>0</v>
      </c>
      <c r="BG138" s="258">
        <f>IF(N138="zákl. přenesená",J138,0)</f>
        <v>0</v>
      </c>
      <c r="BH138" s="258">
        <f>IF(N138="sníž. přenesená",J138,0)</f>
        <v>0</v>
      </c>
      <c r="BI138" s="258">
        <f>IF(N138="nulová",J138,0)</f>
        <v>0</v>
      </c>
      <c r="BJ138" s="18" t="s">
        <v>21</v>
      </c>
      <c r="BK138" s="258">
        <f>ROUND(I138*H138,2)</f>
        <v>0</v>
      </c>
      <c r="BL138" s="18" t="s">
        <v>715</v>
      </c>
      <c r="BM138" s="257" t="s">
        <v>902</v>
      </c>
    </row>
    <row r="139" s="2" customFormat="1">
      <c r="A139" s="39"/>
      <c r="B139" s="40"/>
      <c r="C139" s="41"/>
      <c r="D139" s="259" t="s">
        <v>158</v>
      </c>
      <c r="E139" s="41"/>
      <c r="F139" s="260" t="s">
        <v>730</v>
      </c>
      <c r="G139" s="41"/>
      <c r="H139" s="41"/>
      <c r="I139" s="157"/>
      <c r="J139" s="41"/>
      <c r="K139" s="41"/>
      <c r="L139" s="45"/>
      <c r="M139" s="261"/>
      <c r="N139" s="262"/>
      <c r="O139" s="92"/>
      <c r="P139" s="92"/>
      <c r="Q139" s="92"/>
      <c r="R139" s="92"/>
      <c r="S139" s="92"/>
      <c r="T139" s="93"/>
      <c r="U139" s="39"/>
      <c r="V139" s="39"/>
      <c r="W139" s="39"/>
      <c r="X139" s="39"/>
      <c r="Y139" s="39"/>
      <c r="Z139" s="39"/>
      <c r="AA139" s="39"/>
      <c r="AB139" s="39"/>
      <c r="AC139" s="39"/>
      <c r="AD139" s="39"/>
      <c r="AE139" s="39"/>
      <c r="AT139" s="18" t="s">
        <v>158</v>
      </c>
      <c r="AU139" s="18" t="s">
        <v>85</v>
      </c>
    </row>
    <row r="140" s="2" customFormat="1">
      <c r="A140" s="39"/>
      <c r="B140" s="40"/>
      <c r="C140" s="41"/>
      <c r="D140" s="259" t="s">
        <v>180</v>
      </c>
      <c r="E140" s="41"/>
      <c r="F140" s="263" t="s">
        <v>732</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180</v>
      </c>
      <c r="AU140" s="18" t="s">
        <v>85</v>
      </c>
    </row>
    <row r="141" s="13" customFormat="1">
      <c r="A141" s="13"/>
      <c r="B141" s="264"/>
      <c r="C141" s="265"/>
      <c r="D141" s="259" t="s">
        <v>162</v>
      </c>
      <c r="E141" s="266" t="s">
        <v>1</v>
      </c>
      <c r="F141" s="267" t="s">
        <v>903</v>
      </c>
      <c r="G141" s="265"/>
      <c r="H141" s="266" t="s">
        <v>1</v>
      </c>
      <c r="I141" s="268"/>
      <c r="J141" s="265"/>
      <c r="K141" s="265"/>
      <c r="L141" s="269"/>
      <c r="M141" s="270"/>
      <c r="N141" s="271"/>
      <c r="O141" s="271"/>
      <c r="P141" s="271"/>
      <c r="Q141" s="271"/>
      <c r="R141" s="271"/>
      <c r="S141" s="271"/>
      <c r="T141" s="272"/>
      <c r="U141" s="13"/>
      <c r="V141" s="13"/>
      <c r="W141" s="13"/>
      <c r="X141" s="13"/>
      <c r="Y141" s="13"/>
      <c r="Z141" s="13"/>
      <c r="AA141" s="13"/>
      <c r="AB141" s="13"/>
      <c r="AC141" s="13"/>
      <c r="AD141" s="13"/>
      <c r="AE141" s="13"/>
      <c r="AT141" s="273" t="s">
        <v>162</v>
      </c>
      <c r="AU141" s="273" t="s">
        <v>85</v>
      </c>
      <c r="AV141" s="13" t="s">
        <v>21</v>
      </c>
      <c r="AW141" s="13" t="s">
        <v>34</v>
      </c>
      <c r="AX141" s="13" t="s">
        <v>77</v>
      </c>
      <c r="AY141" s="273" t="s">
        <v>149</v>
      </c>
    </row>
    <row r="142" s="14" customFormat="1">
      <c r="A142" s="14"/>
      <c r="B142" s="274"/>
      <c r="C142" s="275"/>
      <c r="D142" s="259" t="s">
        <v>162</v>
      </c>
      <c r="E142" s="276" t="s">
        <v>1</v>
      </c>
      <c r="F142" s="277" t="s">
        <v>21</v>
      </c>
      <c r="G142" s="275"/>
      <c r="H142" s="278">
        <v>1</v>
      </c>
      <c r="I142" s="279"/>
      <c r="J142" s="275"/>
      <c r="K142" s="275"/>
      <c r="L142" s="280"/>
      <c r="M142" s="321"/>
      <c r="N142" s="322"/>
      <c r="O142" s="322"/>
      <c r="P142" s="322"/>
      <c r="Q142" s="322"/>
      <c r="R142" s="322"/>
      <c r="S142" s="322"/>
      <c r="T142" s="323"/>
      <c r="U142" s="14"/>
      <c r="V142" s="14"/>
      <c r="W142" s="14"/>
      <c r="X142" s="14"/>
      <c r="Y142" s="14"/>
      <c r="Z142" s="14"/>
      <c r="AA142" s="14"/>
      <c r="AB142" s="14"/>
      <c r="AC142" s="14"/>
      <c r="AD142" s="14"/>
      <c r="AE142" s="14"/>
      <c r="AT142" s="284" t="s">
        <v>162</v>
      </c>
      <c r="AU142" s="284" t="s">
        <v>85</v>
      </c>
      <c r="AV142" s="14" t="s">
        <v>85</v>
      </c>
      <c r="AW142" s="14" t="s">
        <v>34</v>
      </c>
      <c r="AX142" s="14" t="s">
        <v>21</v>
      </c>
      <c r="AY142" s="284" t="s">
        <v>149</v>
      </c>
    </row>
    <row r="143" s="2" customFormat="1" ht="6.96" customHeight="1">
      <c r="A143" s="39"/>
      <c r="B143" s="67"/>
      <c r="C143" s="68"/>
      <c r="D143" s="68"/>
      <c r="E143" s="68"/>
      <c r="F143" s="68"/>
      <c r="G143" s="68"/>
      <c r="H143" s="68"/>
      <c r="I143" s="194"/>
      <c r="J143" s="68"/>
      <c r="K143" s="68"/>
      <c r="L143" s="45"/>
      <c r="M143" s="39"/>
      <c r="O143" s="39"/>
      <c r="P143" s="39"/>
      <c r="Q143" s="39"/>
      <c r="R143" s="39"/>
      <c r="S143" s="39"/>
      <c r="T143" s="39"/>
      <c r="U143" s="39"/>
      <c r="V143" s="39"/>
      <c r="W143" s="39"/>
      <c r="X143" s="39"/>
      <c r="Y143" s="39"/>
      <c r="Z143" s="39"/>
      <c r="AA143" s="39"/>
      <c r="AB143" s="39"/>
      <c r="AC143" s="39"/>
      <c r="AD143" s="39"/>
      <c r="AE143" s="39"/>
    </row>
  </sheetData>
  <sheetProtection sheet="1" autoFilter="0" formatColumns="0" formatRows="0" objects="1" scenarios="1" spinCount="100000" saltValue="vKIb4TGa4kh8W6pqNuK50s+zwtiIEyWT8CO1a9fBVMhf5+uCzBGeQP5BmGPXniDb+SzM74ULZuJkHai7n6lMtg==" hashValue="VYfcNpqMhVbTZn30x+wh0bkhVX5Y89cjY/SPJvu1Gf7lTSaXYLV8DZLkvyUEeeX1HG4cluSIlvN3XJgQPBj+EQ==" algorithmName="SHA-512" password="CC35"/>
  <autoFilter ref="C123:K142"/>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110</v>
      </c>
    </row>
    <row r="3" s="1" customFormat="1" ht="6.96" customHeight="1">
      <c r="B3" s="149"/>
      <c r="C3" s="150"/>
      <c r="D3" s="150"/>
      <c r="E3" s="150"/>
      <c r="F3" s="150"/>
      <c r="G3" s="150"/>
      <c r="H3" s="150"/>
      <c r="I3" s="151"/>
      <c r="J3" s="150"/>
      <c r="K3" s="150"/>
      <c r="L3" s="21"/>
      <c r="AT3" s="18" t="s">
        <v>85</v>
      </c>
    </row>
    <row r="4" s="1" customFormat="1" ht="24.96" customHeight="1">
      <c r="B4" s="21"/>
      <c r="D4" s="152" t="s">
        <v>112</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propustků úseku Oldřichov u Duchcova - Louka u Litvínova</v>
      </c>
      <c r="F7" s="154"/>
      <c r="G7" s="154"/>
      <c r="H7" s="154"/>
      <c r="I7" s="148"/>
      <c r="L7" s="21"/>
    </row>
    <row r="8">
      <c r="B8" s="21"/>
      <c r="D8" s="154" t="s">
        <v>113</v>
      </c>
      <c r="L8" s="21"/>
    </row>
    <row r="9" s="1" customFormat="1" ht="16.5" customHeight="1">
      <c r="B9" s="21"/>
      <c r="E9" s="155" t="s">
        <v>904</v>
      </c>
      <c r="F9" s="1"/>
      <c r="G9" s="1"/>
      <c r="H9" s="1"/>
      <c r="I9" s="148"/>
      <c r="L9" s="21"/>
    </row>
    <row r="10" s="1" customFormat="1" ht="12" customHeight="1">
      <c r="B10" s="21"/>
      <c r="D10" s="154" t="s">
        <v>115</v>
      </c>
      <c r="I10" s="148"/>
      <c r="L10" s="21"/>
    </row>
    <row r="11" s="2" customFormat="1" ht="16.5" customHeight="1">
      <c r="A11" s="39"/>
      <c r="B11" s="45"/>
      <c r="C11" s="39"/>
      <c r="D11" s="39"/>
      <c r="E11" s="156" t="s">
        <v>116</v>
      </c>
      <c r="F11" s="39"/>
      <c r="G11" s="39"/>
      <c r="H11" s="39"/>
      <c r="I11" s="157"/>
      <c r="J11" s="39"/>
      <c r="K11" s="39"/>
      <c r="L11" s="64"/>
      <c r="S11" s="39"/>
      <c r="T11" s="39"/>
      <c r="U11" s="39"/>
      <c r="V11" s="39"/>
      <c r="W11" s="39"/>
      <c r="X11" s="39"/>
      <c r="Y11" s="39"/>
      <c r="Z11" s="39"/>
      <c r="AA11" s="39"/>
      <c r="AB11" s="39"/>
      <c r="AC11" s="39"/>
      <c r="AD11" s="39"/>
      <c r="AE11" s="39"/>
    </row>
    <row r="12" s="2" customFormat="1" ht="12" customHeight="1">
      <c r="A12" s="39"/>
      <c r="B12" s="45"/>
      <c r="C12" s="39"/>
      <c r="D12" s="154" t="s">
        <v>117</v>
      </c>
      <c r="E12" s="39"/>
      <c r="F12" s="39"/>
      <c r="G12" s="39"/>
      <c r="H12" s="39"/>
      <c r="I12" s="157"/>
      <c r="J12" s="39"/>
      <c r="K12" s="39"/>
      <c r="L12" s="64"/>
      <c r="S12" s="39"/>
      <c r="T12" s="39"/>
      <c r="U12" s="39"/>
      <c r="V12" s="39"/>
      <c r="W12" s="39"/>
      <c r="X12" s="39"/>
      <c r="Y12" s="39"/>
      <c r="Z12" s="39"/>
      <c r="AA12" s="39"/>
      <c r="AB12" s="39"/>
      <c r="AC12" s="39"/>
      <c r="AD12" s="39"/>
      <c r="AE12" s="39"/>
    </row>
    <row r="13" s="2" customFormat="1" ht="16.5" customHeight="1">
      <c r="A13" s="39"/>
      <c r="B13" s="45"/>
      <c r="C13" s="39"/>
      <c r="D13" s="39"/>
      <c r="E13" s="158" t="s">
        <v>905</v>
      </c>
      <c r="F13" s="39"/>
      <c r="G13" s="39"/>
      <c r="H13" s="39"/>
      <c r="I13" s="157"/>
      <c r="J13" s="39"/>
      <c r="K13" s="39"/>
      <c r="L13" s="64"/>
      <c r="S13" s="39"/>
      <c r="T13" s="39"/>
      <c r="U13" s="39"/>
      <c r="V13" s="39"/>
      <c r="W13" s="39"/>
      <c r="X13" s="39"/>
      <c r="Y13" s="39"/>
      <c r="Z13" s="39"/>
      <c r="AA13" s="39"/>
      <c r="AB13" s="39"/>
      <c r="AC13" s="39"/>
      <c r="AD13" s="39"/>
      <c r="AE13" s="39"/>
    </row>
    <row r="14" s="2" customFormat="1">
      <c r="A14" s="39"/>
      <c r="B14" s="45"/>
      <c r="C14" s="39"/>
      <c r="D14" s="39"/>
      <c r="E14" s="39"/>
      <c r="F14" s="39"/>
      <c r="G14" s="39"/>
      <c r="H14" s="39"/>
      <c r="I14" s="157"/>
      <c r="J14" s="39"/>
      <c r="K14" s="39"/>
      <c r="L14" s="64"/>
      <c r="S14" s="39"/>
      <c r="T14" s="39"/>
      <c r="U14" s="39"/>
      <c r="V14" s="39"/>
      <c r="W14" s="39"/>
      <c r="X14" s="39"/>
      <c r="Y14" s="39"/>
      <c r="Z14" s="39"/>
      <c r="AA14" s="39"/>
      <c r="AB14" s="39"/>
      <c r="AC14" s="39"/>
      <c r="AD14" s="39"/>
      <c r="AE14" s="39"/>
    </row>
    <row r="15" s="2" customFormat="1" ht="12" customHeight="1">
      <c r="A15" s="39"/>
      <c r="B15" s="45"/>
      <c r="C15" s="39"/>
      <c r="D15" s="154" t="s">
        <v>19</v>
      </c>
      <c r="E15" s="39"/>
      <c r="F15" s="142" t="s">
        <v>1</v>
      </c>
      <c r="G15" s="39"/>
      <c r="H15" s="39"/>
      <c r="I15" s="159" t="s">
        <v>20</v>
      </c>
      <c r="J15" s="142" t="s">
        <v>1</v>
      </c>
      <c r="K15" s="39"/>
      <c r="L15" s="64"/>
      <c r="S15" s="39"/>
      <c r="T15" s="39"/>
      <c r="U15" s="39"/>
      <c r="V15" s="39"/>
      <c r="W15" s="39"/>
      <c r="X15" s="39"/>
      <c r="Y15" s="39"/>
      <c r="Z15" s="39"/>
      <c r="AA15" s="39"/>
      <c r="AB15" s="39"/>
      <c r="AC15" s="39"/>
      <c r="AD15" s="39"/>
      <c r="AE15" s="39"/>
    </row>
    <row r="16" s="2" customFormat="1" ht="12" customHeight="1">
      <c r="A16" s="39"/>
      <c r="B16" s="45"/>
      <c r="C16" s="39"/>
      <c r="D16" s="154" t="s">
        <v>22</v>
      </c>
      <c r="E16" s="39"/>
      <c r="F16" s="142" t="s">
        <v>23</v>
      </c>
      <c r="G16" s="39"/>
      <c r="H16" s="39"/>
      <c r="I16" s="159" t="s">
        <v>24</v>
      </c>
      <c r="J16" s="160" t="str">
        <f>'Rekapitulace zakázky'!AN8</f>
        <v>8. 1. 2020</v>
      </c>
      <c r="K16" s="39"/>
      <c r="L16" s="64"/>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157"/>
      <c r="J17" s="39"/>
      <c r="K17" s="39"/>
      <c r="L17" s="64"/>
      <c r="S17" s="39"/>
      <c r="T17" s="39"/>
      <c r="U17" s="39"/>
      <c r="V17" s="39"/>
      <c r="W17" s="39"/>
      <c r="X17" s="39"/>
      <c r="Y17" s="39"/>
      <c r="Z17" s="39"/>
      <c r="AA17" s="39"/>
      <c r="AB17" s="39"/>
      <c r="AC17" s="39"/>
      <c r="AD17" s="39"/>
      <c r="AE17" s="39"/>
    </row>
    <row r="18" s="2" customFormat="1" ht="12" customHeight="1">
      <c r="A18" s="39"/>
      <c r="B18" s="45"/>
      <c r="C18" s="39"/>
      <c r="D18" s="154" t="s">
        <v>28</v>
      </c>
      <c r="E18" s="39"/>
      <c r="F18" s="39"/>
      <c r="G18" s="39"/>
      <c r="H18" s="39"/>
      <c r="I18" s="159" t="s">
        <v>29</v>
      </c>
      <c r="J18" s="142" t="s">
        <v>1</v>
      </c>
      <c r="K18" s="39"/>
      <c r="L18" s="64"/>
      <c r="S18" s="39"/>
      <c r="T18" s="39"/>
      <c r="U18" s="39"/>
      <c r="V18" s="39"/>
      <c r="W18" s="39"/>
      <c r="X18" s="39"/>
      <c r="Y18" s="39"/>
      <c r="Z18" s="39"/>
      <c r="AA18" s="39"/>
      <c r="AB18" s="39"/>
      <c r="AC18" s="39"/>
      <c r="AD18" s="39"/>
      <c r="AE18" s="39"/>
    </row>
    <row r="19" s="2" customFormat="1" ht="18" customHeight="1">
      <c r="A19" s="39"/>
      <c r="B19" s="45"/>
      <c r="C19" s="39"/>
      <c r="D19" s="39"/>
      <c r="E19" s="142" t="s">
        <v>23</v>
      </c>
      <c r="F19" s="39"/>
      <c r="G19" s="39"/>
      <c r="H19" s="39"/>
      <c r="I19" s="159" t="s">
        <v>30</v>
      </c>
      <c r="J19" s="142" t="s">
        <v>1</v>
      </c>
      <c r="K19" s="39"/>
      <c r="L19" s="64"/>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157"/>
      <c r="J20" s="39"/>
      <c r="K20" s="39"/>
      <c r="L20" s="64"/>
      <c r="S20" s="39"/>
      <c r="T20" s="39"/>
      <c r="U20" s="39"/>
      <c r="V20" s="39"/>
      <c r="W20" s="39"/>
      <c r="X20" s="39"/>
      <c r="Y20" s="39"/>
      <c r="Z20" s="39"/>
      <c r="AA20" s="39"/>
      <c r="AB20" s="39"/>
      <c r="AC20" s="39"/>
      <c r="AD20" s="39"/>
      <c r="AE20" s="39"/>
    </row>
    <row r="21" s="2" customFormat="1" ht="12" customHeight="1">
      <c r="A21" s="39"/>
      <c r="B21" s="45"/>
      <c r="C21" s="39"/>
      <c r="D21" s="154" t="s">
        <v>31</v>
      </c>
      <c r="E21" s="39"/>
      <c r="F21" s="39"/>
      <c r="G21" s="39"/>
      <c r="H21" s="39"/>
      <c r="I21" s="159" t="s">
        <v>29</v>
      </c>
      <c r="J21" s="34" t="str">
        <f>'Rekapitulace zakázky'!AN13</f>
        <v>Vyplň údaj</v>
      </c>
      <c r="K21" s="39"/>
      <c r="L21" s="64"/>
      <c r="S21" s="39"/>
      <c r="T21" s="39"/>
      <c r="U21" s="39"/>
      <c r="V21" s="39"/>
      <c r="W21" s="39"/>
      <c r="X21" s="39"/>
      <c r="Y21" s="39"/>
      <c r="Z21" s="39"/>
      <c r="AA21" s="39"/>
      <c r="AB21" s="39"/>
      <c r="AC21" s="39"/>
      <c r="AD21" s="39"/>
      <c r="AE21" s="39"/>
    </row>
    <row r="22" s="2" customFormat="1" ht="18" customHeight="1">
      <c r="A22" s="39"/>
      <c r="B22" s="45"/>
      <c r="C22" s="39"/>
      <c r="D22" s="39"/>
      <c r="E22" s="34" t="str">
        <f>'Rekapitulace zakázky'!E14</f>
        <v>Vyplň údaj</v>
      </c>
      <c r="F22" s="142"/>
      <c r="G22" s="142"/>
      <c r="H22" s="142"/>
      <c r="I22" s="159" t="s">
        <v>30</v>
      </c>
      <c r="J22" s="34" t="str">
        <f>'Rekapitulace zakázky'!AN14</f>
        <v>Vyplň údaj</v>
      </c>
      <c r="K22" s="39"/>
      <c r="L22" s="64"/>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157"/>
      <c r="J23" s="39"/>
      <c r="K23" s="39"/>
      <c r="L23" s="64"/>
      <c r="S23" s="39"/>
      <c r="T23" s="39"/>
      <c r="U23" s="39"/>
      <c r="V23" s="39"/>
      <c r="W23" s="39"/>
      <c r="X23" s="39"/>
      <c r="Y23" s="39"/>
      <c r="Z23" s="39"/>
      <c r="AA23" s="39"/>
      <c r="AB23" s="39"/>
      <c r="AC23" s="39"/>
      <c r="AD23" s="39"/>
      <c r="AE23" s="39"/>
    </row>
    <row r="24" s="2" customFormat="1" ht="12" customHeight="1">
      <c r="A24" s="39"/>
      <c r="B24" s="45"/>
      <c r="C24" s="39"/>
      <c r="D24" s="154" t="s">
        <v>33</v>
      </c>
      <c r="E24" s="39"/>
      <c r="F24" s="39"/>
      <c r="G24" s="39"/>
      <c r="H24" s="39"/>
      <c r="I24" s="159" t="s">
        <v>29</v>
      </c>
      <c r="J24" s="142" t="s">
        <v>1</v>
      </c>
      <c r="K24" s="39"/>
      <c r="L24" s="64"/>
      <c r="S24" s="39"/>
      <c r="T24" s="39"/>
      <c r="U24" s="39"/>
      <c r="V24" s="39"/>
      <c r="W24" s="39"/>
      <c r="X24" s="39"/>
      <c r="Y24" s="39"/>
      <c r="Z24" s="39"/>
      <c r="AA24" s="39"/>
      <c r="AB24" s="39"/>
      <c r="AC24" s="39"/>
      <c r="AD24" s="39"/>
      <c r="AE24" s="39"/>
    </row>
    <row r="25" s="2" customFormat="1" ht="18" customHeight="1">
      <c r="A25" s="39"/>
      <c r="B25" s="45"/>
      <c r="C25" s="39"/>
      <c r="D25" s="39"/>
      <c r="E25" s="142" t="s">
        <v>23</v>
      </c>
      <c r="F25" s="39"/>
      <c r="G25" s="39"/>
      <c r="H25" s="39"/>
      <c r="I25" s="159" t="s">
        <v>30</v>
      </c>
      <c r="J25" s="142" t="s">
        <v>1</v>
      </c>
      <c r="K25" s="39"/>
      <c r="L25" s="64"/>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157"/>
      <c r="J26" s="39"/>
      <c r="K26" s="39"/>
      <c r="L26" s="64"/>
      <c r="S26" s="39"/>
      <c r="T26" s="39"/>
      <c r="U26" s="39"/>
      <c r="V26" s="39"/>
      <c r="W26" s="39"/>
      <c r="X26" s="39"/>
      <c r="Y26" s="39"/>
      <c r="Z26" s="39"/>
      <c r="AA26" s="39"/>
      <c r="AB26" s="39"/>
      <c r="AC26" s="39"/>
      <c r="AD26" s="39"/>
      <c r="AE26" s="39"/>
    </row>
    <row r="27" s="2" customFormat="1" ht="12" customHeight="1">
      <c r="A27" s="39"/>
      <c r="B27" s="45"/>
      <c r="C27" s="39"/>
      <c r="D27" s="154" t="s">
        <v>35</v>
      </c>
      <c r="E27" s="39"/>
      <c r="F27" s="39"/>
      <c r="G27" s="39"/>
      <c r="H27" s="39"/>
      <c r="I27" s="159" t="s">
        <v>29</v>
      </c>
      <c r="J27" s="142" t="s">
        <v>1</v>
      </c>
      <c r="K27" s="39"/>
      <c r="L27" s="64"/>
      <c r="S27" s="39"/>
      <c r="T27" s="39"/>
      <c r="U27" s="39"/>
      <c r="V27" s="39"/>
      <c r="W27" s="39"/>
      <c r="X27" s="39"/>
      <c r="Y27" s="39"/>
      <c r="Z27" s="39"/>
      <c r="AA27" s="39"/>
      <c r="AB27" s="39"/>
      <c r="AC27" s="39"/>
      <c r="AD27" s="39"/>
      <c r="AE27" s="39"/>
    </row>
    <row r="28" s="2" customFormat="1" ht="18" customHeight="1">
      <c r="A28" s="39"/>
      <c r="B28" s="45"/>
      <c r="C28" s="39"/>
      <c r="D28" s="39"/>
      <c r="E28" s="142" t="s">
        <v>23</v>
      </c>
      <c r="F28" s="39"/>
      <c r="G28" s="39"/>
      <c r="H28" s="39"/>
      <c r="I28" s="159" t="s">
        <v>30</v>
      </c>
      <c r="J28" s="142" t="s">
        <v>1</v>
      </c>
      <c r="K28" s="39"/>
      <c r="L28" s="64"/>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157"/>
      <c r="J29" s="39"/>
      <c r="K29" s="39"/>
      <c r="L29" s="64"/>
      <c r="S29" s="39"/>
      <c r="T29" s="39"/>
      <c r="U29" s="39"/>
      <c r="V29" s="39"/>
      <c r="W29" s="39"/>
      <c r="X29" s="39"/>
      <c r="Y29" s="39"/>
      <c r="Z29" s="39"/>
      <c r="AA29" s="39"/>
      <c r="AB29" s="39"/>
      <c r="AC29" s="39"/>
      <c r="AD29" s="39"/>
      <c r="AE29" s="39"/>
    </row>
    <row r="30" s="2" customFormat="1" ht="12" customHeight="1">
      <c r="A30" s="39"/>
      <c r="B30" s="45"/>
      <c r="C30" s="39"/>
      <c r="D30" s="154" t="s">
        <v>36</v>
      </c>
      <c r="E30" s="39"/>
      <c r="F30" s="39"/>
      <c r="G30" s="39"/>
      <c r="H30" s="39"/>
      <c r="I30" s="157"/>
      <c r="J30" s="39"/>
      <c r="K30" s="39"/>
      <c r="L30" s="64"/>
      <c r="S30" s="39"/>
      <c r="T30" s="39"/>
      <c r="U30" s="39"/>
      <c r="V30" s="39"/>
      <c r="W30" s="39"/>
      <c r="X30" s="39"/>
      <c r="Y30" s="39"/>
      <c r="Z30" s="39"/>
      <c r="AA30" s="39"/>
      <c r="AB30" s="39"/>
      <c r="AC30" s="39"/>
      <c r="AD30" s="39"/>
      <c r="AE30" s="39"/>
    </row>
    <row r="31" s="8" customFormat="1" ht="16.5" customHeight="1">
      <c r="A31" s="161"/>
      <c r="B31" s="162"/>
      <c r="C31" s="161"/>
      <c r="D31" s="161"/>
      <c r="E31" s="163" t="s">
        <v>1</v>
      </c>
      <c r="F31" s="163"/>
      <c r="G31" s="163"/>
      <c r="H31" s="163"/>
      <c r="I31" s="164"/>
      <c r="J31" s="161"/>
      <c r="K31" s="161"/>
      <c r="L31" s="165"/>
      <c r="S31" s="161"/>
      <c r="T31" s="161"/>
      <c r="U31" s="161"/>
      <c r="V31" s="161"/>
      <c r="W31" s="161"/>
      <c r="X31" s="161"/>
      <c r="Y31" s="161"/>
      <c r="Z31" s="161"/>
      <c r="AA31" s="161"/>
      <c r="AB31" s="161"/>
      <c r="AC31" s="161"/>
      <c r="AD31" s="161"/>
      <c r="AE31" s="161"/>
    </row>
    <row r="32" s="2" customFormat="1" ht="6.96" customHeight="1">
      <c r="A32" s="39"/>
      <c r="B32" s="45"/>
      <c r="C32" s="39"/>
      <c r="D32" s="39"/>
      <c r="E32" s="39"/>
      <c r="F32" s="39"/>
      <c r="G32" s="39"/>
      <c r="H32" s="39"/>
      <c r="I32" s="157"/>
      <c r="J32" s="39"/>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25.44" customHeight="1">
      <c r="A34" s="39"/>
      <c r="B34" s="45"/>
      <c r="C34" s="39"/>
      <c r="D34" s="168" t="s">
        <v>37</v>
      </c>
      <c r="E34" s="39"/>
      <c r="F34" s="39"/>
      <c r="G34" s="39"/>
      <c r="H34" s="39"/>
      <c r="I34" s="157"/>
      <c r="J34" s="169">
        <f>ROUND(J134, 2)</f>
        <v>0</v>
      </c>
      <c r="K34" s="39"/>
      <c r="L34" s="64"/>
      <c r="S34" s="39"/>
      <c r="T34" s="39"/>
      <c r="U34" s="39"/>
      <c r="V34" s="39"/>
      <c r="W34" s="39"/>
      <c r="X34" s="39"/>
      <c r="Y34" s="39"/>
      <c r="Z34" s="39"/>
      <c r="AA34" s="39"/>
      <c r="AB34" s="39"/>
      <c r="AC34" s="39"/>
      <c r="AD34" s="39"/>
      <c r="AE34" s="39"/>
    </row>
    <row r="35" s="2" customFormat="1" ht="6.96" customHeight="1">
      <c r="A35" s="39"/>
      <c r="B35" s="45"/>
      <c r="C35" s="39"/>
      <c r="D35" s="166"/>
      <c r="E35" s="166"/>
      <c r="F35" s="166"/>
      <c r="G35" s="166"/>
      <c r="H35" s="166"/>
      <c r="I35" s="167"/>
      <c r="J35" s="166"/>
      <c r="K35" s="166"/>
      <c r="L35" s="64"/>
      <c r="S35" s="39"/>
      <c r="T35" s="39"/>
      <c r="U35" s="39"/>
      <c r="V35" s="39"/>
      <c r="W35" s="39"/>
      <c r="X35" s="39"/>
      <c r="Y35" s="39"/>
      <c r="Z35" s="39"/>
      <c r="AA35" s="39"/>
      <c r="AB35" s="39"/>
      <c r="AC35" s="39"/>
      <c r="AD35" s="39"/>
      <c r="AE35" s="39"/>
    </row>
    <row r="36" s="2" customFormat="1" ht="14.4" customHeight="1">
      <c r="A36" s="39"/>
      <c r="B36" s="45"/>
      <c r="C36" s="39"/>
      <c r="D36" s="39"/>
      <c r="E36" s="39"/>
      <c r="F36" s="170" t="s">
        <v>39</v>
      </c>
      <c r="G36" s="39"/>
      <c r="H36" s="39"/>
      <c r="I36" s="171" t="s">
        <v>38</v>
      </c>
      <c r="J36" s="170" t="s">
        <v>40</v>
      </c>
      <c r="K36" s="39"/>
      <c r="L36" s="64"/>
      <c r="S36" s="39"/>
      <c r="T36" s="39"/>
      <c r="U36" s="39"/>
      <c r="V36" s="39"/>
      <c r="W36" s="39"/>
      <c r="X36" s="39"/>
      <c r="Y36" s="39"/>
      <c r="Z36" s="39"/>
      <c r="AA36" s="39"/>
      <c r="AB36" s="39"/>
      <c r="AC36" s="39"/>
      <c r="AD36" s="39"/>
      <c r="AE36" s="39"/>
    </row>
    <row r="37" s="2" customFormat="1" ht="14.4" customHeight="1">
      <c r="A37" s="39"/>
      <c r="B37" s="45"/>
      <c r="C37" s="39"/>
      <c r="D37" s="156" t="s">
        <v>41</v>
      </c>
      <c r="E37" s="154" t="s">
        <v>42</v>
      </c>
      <c r="F37" s="172">
        <f>ROUND((SUM(BE134:BE434)),  2)</f>
        <v>0</v>
      </c>
      <c r="G37" s="39"/>
      <c r="H37" s="39"/>
      <c r="I37" s="173">
        <v>0.20999999999999999</v>
      </c>
      <c r="J37" s="172">
        <f>ROUND(((SUM(BE134:BE434))*I37),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4" t="s">
        <v>43</v>
      </c>
      <c r="F38" s="172">
        <f>ROUND((SUM(BF134:BF434)),  2)</f>
        <v>0</v>
      </c>
      <c r="G38" s="39"/>
      <c r="H38" s="39"/>
      <c r="I38" s="173">
        <v>0.14999999999999999</v>
      </c>
      <c r="J38" s="172">
        <f>ROUND(((SUM(BF134:BF434))*I38),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44</v>
      </c>
      <c r="F39" s="172">
        <f>ROUND((SUM(BG134:BG434)),  2)</f>
        <v>0</v>
      </c>
      <c r="G39" s="39"/>
      <c r="H39" s="39"/>
      <c r="I39" s="173">
        <v>0.20999999999999999</v>
      </c>
      <c r="J39" s="172">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4" t="s">
        <v>45</v>
      </c>
      <c r="F40" s="172">
        <f>ROUND((SUM(BH134:BH434)),  2)</f>
        <v>0</v>
      </c>
      <c r="G40" s="39"/>
      <c r="H40" s="39"/>
      <c r="I40" s="173">
        <v>0.14999999999999999</v>
      </c>
      <c r="J40" s="172">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4" t="s">
        <v>46</v>
      </c>
      <c r="F41" s="172">
        <f>ROUND((SUM(BI134:BI434)),  2)</f>
        <v>0</v>
      </c>
      <c r="G41" s="39"/>
      <c r="H41" s="39"/>
      <c r="I41" s="173">
        <v>0</v>
      </c>
      <c r="J41" s="172">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2" customFormat="1" ht="25.44" customHeight="1">
      <c r="A43" s="39"/>
      <c r="B43" s="45"/>
      <c r="C43" s="174"/>
      <c r="D43" s="175" t="s">
        <v>47</v>
      </c>
      <c r="E43" s="176"/>
      <c r="F43" s="176"/>
      <c r="G43" s="177" t="s">
        <v>48</v>
      </c>
      <c r="H43" s="178" t="s">
        <v>49</v>
      </c>
      <c r="I43" s="179"/>
      <c r="J43" s="180">
        <f>SUM(J34:J41)</f>
        <v>0</v>
      </c>
      <c r="K43" s="181"/>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157"/>
      <c r="J44" s="39"/>
      <c r="K44" s="39"/>
      <c r="L44" s="64"/>
      <c r="S44" s="39"/>
      <c r="T44" s="39"/>
      <c r="U44" s="39"/>
      <c r="V44" s="39"/>
      <c r="W44" s="39"/>
      <c r="X44" s="39"/>
      <c r="Y44" s="39"/>
      <c r="Z44" s="39"/>
      <c r="AA44" s="39"/>
      <c r="AB44" s="39"/>
      <c r="AC44" s="39"/>
      <c r="AD44" s="39"/>
      <c r="AE44" s="39"/>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propustků úseku Oldřichov u Duchcova - Louka u Litvínova</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113</v>
      </c>
      <c r="D86" s="23"/>
      <c r="E86" s="23"/>
      <c r="F86" s="23"/>
      <c r="G86" s="23"/>
      <c r="H86" s="23"/>
      <c r="I86" s="148"/>
      <c r="J86" s="23"/>
      <c r="K86" s="23"/>
      <c r="L86" s="21"/>
    </row>
    <row r="87" s="1" customFormat="1" ht="16.5" customHeight="1">
      <c r="B87" s="22"/>
      <c r="C87" s="23"/>
      <c r="D87" s="23"/>
      <c r="E87" s="198" t="s">
        <v>904</v>
      </c>
      <c r="F87" s="23"/>
      <c r="G87" s="23"/>
      <c r="H87" s="23"/>
      <c r="I87" s="148"/>
      <c r="J87" s="23"/>
      <c r="K87" s="23"/>
      <c r="L87" s="21"/>
    </row>
    <row r="88" s="1" customFormat="1" ht="12" customHeight="1">
      <c r="B88" s="22"/>
      <c r="C88" s="33" t="s">
        <v>115</v>
      </c>
      <c r="D88" s="23"/>
      <c r="E88" s="23"/>
      <c r="F88" s="23"/>
      <c r="G88" s="23"/>
      <c r="H88" s="23"/>
      <c r="I88" s="148"/>
      <c r="J88" s="23"/>
      <c r="K88" s="23"/>
      <c r="L88" s="21"/>
    </row>
    <row r="89" s="2" customFormat="1" ht="16.5" customHeight="1">
      <c r="A89" s="39"/>
      <c r="B89" s="40"/>
      <c r="C89" s="41"/>
      <c r="D89" s="41"/>
      <c r="E89" s="199" t="s">
        <v>116</v>
      </c>
      <c r="F89" s="41"/>
      <c r="G89" s="41"/>
      <c r="H89" s="41"/>
      <c r="I89" s="157"/>
      <c r="J89" s="41"/>
      <c r="K89" s="41"/>
      <c r="L89" s="64"/>
      <c r="S89" s="39"/>
      <c r="T89" s="39"/>
      <c r="U89" s="39"/>
      <c r="V89" s="39"/>
      <c r="W89" s="39"/>
      <c r="X89" s="39"/>
      <c r="Y89" s="39"/>
      <c r="Z89" s="39"/>
      <c r="AA89" s="39"/>
      <c r="AB89" s="39"/>
      <c r="AC89" s="39"/>
      <c r="AD89" s="39"/>
      <c r="AE89" s="39"/>
    </row>
    <row r="90" s="2" customFormat="1" ht="12" customHeight="1">
      <c r="A90" s="39"/>
      <c r="B90" s="40"/>
      <c r="C90" s="33" t="s">
        <v>117</v>
      </c>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6.5" customHeight="1">
      <c r="A91" s="39"/>
      <c r="B91" s="40"/>
      <c r="C91" s="41"/>
      <c r="D91" s="41"/>
      <c r="E91" s="77" t="str">
        <f>E13</f>
        <v>001 - km 52,333 - propustek</v>
      </c>
      <c r="F91" s="41"/>
      <c r="G91" s="41"/>
      <c r="H91" s="41"/>
      <c r="I91" s="157"/>
      <c r="J91" s="41"/>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2" customHeight="1">
      <c r="A93" s="39"/>
      <c r="B93" s="40"/>
      <c r="C93" s="33" t="s">
        <v>22</v>
      </c>
      <c r="D93" s="41"/>
      <c r="E93" s="41"/>
      <c r="F93" s="28" t="str">
        <f>F16</f>
        <v xml:space="preserve"> </v>
      </c>
      <c r="G93" s="41"/>
      <c r="H93" s="41"/>
      <c r="I93" s="159" t="s">
        <v>24</v>
      </c>
      <c r="J93" s="80" t="str">
        <f>IF(J16="","",J16)</f>
        <v>8. 1. 2020</v>
      </c>
      <c r="K93" s="41"/>
      <c r="L93" s="64"/>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157"/>
      <c r="J94" s="41"/>
      <c r="K94" s="41"/>
      <c r="L94" s="64"/>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E19</f>
        <v xml:space="preserve"> </v>
      </c>
      <c r="G95" s="41"/>
      <c r="H95" s="41"/>
      <c r="I95" s="159" t="s">
        <v>33</v>
      </c>
      <c r="J95" s="37" t="str">
        <f>E25</f>
        <v xml:space="preserve"> </v>
      </c>
      <c r="K95" s="41"/>
      <c r="L95" s="64"/>
      <c r="S95" s="39"/>
      <c r="T95" s="39"/>
      <c r="U95" s="39"/>
      <c r="V95" s="39"/>
      <c r="W95" s="39"/>
      <c r="X95" s="39"/>
      <c r="Y95" s="39"/>
      <c r="Z95" s="39"/>
      <c r="AA95" s="39"/>
      <c r="AB95" s="39"/>
      <c r="AC95" s="39"/>
      <c r="AD95" s="39"/>
      <c r="AE95" s="39"/>
    </row>
    <row r="96" s="2" customFormat="1" ht="15.15" customHeight="1">
      <c r="A96" s="39"/>
      <c r="B96" s="40"/>
      <c r="C96" s="33" t="s">
        <v>31</v>
      </c>
      <c r="D96" s="41"/>
      <c r="E96" s="41"/>
      <c r="F96" s="28" t="str">
        <f>IF(E22="","",E22)</f>
        <v>Vyplň údaj</v>
      </c>
      <c r="G96" s="41"/>
      <c r="H96" s="41"/>
      <c r="I96" s="159" t="s">
        <v>35</v>
      </c>
      <c r="J96" s="37" t="str">
        <f>E28</f>
        <v xml:space="preserve"> </v>
      </c>
      <c r="K96" s="4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9.28" customHeight="1">
      <c r="A98" s="39"/>
      <c r="B98" s="40"/>
      <c r="C98" s="200" t="s">
        <v>120</v>
      </c>
      <c r="D98" s="201"/>
      <c r="E98" s="201"/>
      <c r="F98" s="201"/>
      <c r="G98" s="201"/>
      <c r="H98" s="201"/>
      <c r="I98" s="202"/>
      <c r="J98" s="203" t="s">
        <v>121</v>
      </c>
      <c r="K98" s="201"/>
      <c r="L98" s="64"/>
      <c r="S98" s="39"/>
      <c r="T98" s="39"/>
      <c r="U98" s="39"/>
      <c r="V98" s="39"/>
      <c r="W98" s="39"/>
      <c r="X98" s="39"/>
      <c r="Y98" s="39"/>
      <c r="Z98" s="39"/>
      <c r="AA98" s="39"/>
      <c r="AB98" s="39"/>
      <c r="AC98" s="39"/>
      <c r="AD98" s="39"/>
      <c r="AE98" s="39"/>
    </row>
    <row r="99" s="2" customFormat="1" ht="10.32" customHeight="1">
      <c r="A99" s="39"/>
      <c r="B99" s="40"/>
      <c r="C99" s="41"/>
      <c r="D99" s="41"/>
      <c r="E99" s="41"/>
      <c r="F99" s="41"/>
      <c r="G99" s="41"/>
      <c r="H99" s="41"/>
      <c r="I99" s="157"/>
      <c r="J99" s="41"/>
      <c r="K99" s="41"/>
      <c r="L99" s="64"/>
      <c r="S99" s="39"/>
      <c r="T99" s="39"/>
      <c r="U99" s="39"/>
      <c r="V99" s="39"/>
      <c r="W99" s="39"/>
      <c r="X99" s="39"/>
      <c r="Y99" s="39"/>
      <c r="Z99" s="39"/>
      <c r="AA99" s="39"/>
      <c r="AB99" s="39"/>
      <c r="AC99" s="39"/>
      <c r="AD99" s="39"/>
      <c r="AE99" s="39"/>
    </row>
    <row r="100" s="2" customFormat="1" ht="22.8" customHeight="1">
      <c r="A100" s="39"/>
      <c r="B100" s="40"/>
      <c r="C100" s="204" t="s">
        <v>122</v>
      </c>
      <c r="D100" s="41"/>
      <c r="E100" s="41"/>
      <c r="F100" s="41"/>
      <c r="G100" s="41"/>
      <c r="H100" s="41"/>
      <c r="I100" s="157"/>
      <c r="J100" s="111">
        <f>J134</f>
        <v>0</v>
      </c>
      <c r="K100" s="41"/>
      <c r="L100" s="64"/>
      <c r="S100" s="39"/>
      <c r="T100" s="39"/>
      <c r="U100" s="39"/>
      <c r="V100" s="39"/>
      <c r="W100" s="39"/>
      <c r="X100" s="39"/>
      <c r="Y100" s="39"/>
      <c r="Z100" s="39"/>
      <c r="AA100" s="39"/>
      <c r="AB100" s="39"/>
      <c r="AC100" s="39"/>
      <c r="AD100" s="39"/>
      <c r="AE100" s="39"/>
      <c r="AU100" s="18" t="s">
        <v>123</v>
      </c>
    </row>
    <row r="101" s="9" customFormat="1" ht="24.96" customHeight="1">
      <c r="A101" s="9"/>
      <c r="B101" s="205"/>
      <c r="C101" s="206"/>
      <c r="D101" s="207" t="s">
        <v>124</v>
      </c>
      <c r="E101" s="208"/>
      <c r="F101" s="208"/>
      <c r="G101" s="208"/>
      <c r="H101" s="208"/>
      <c r="I101" s="209"/>
      <c r="J101" s="210">
        <f>J135</f>
        <v>0</v>
      </c>
      <c r="K101" s="206"/>
      <c r="L101" s="211"/>
      <c r="S101" s="9"/>
      <c r="T101" s="9"/>
      <c r="U101" s="9"/>
      <c r="V101" s="9"/>
      <c r="W101" s="9"/>
      <c r="X101" s="9"/>
      <c r="Y101" s="9"/>
      <c r="Z101" s="9"/>
      <c r="AA101" s="9"/>
      <c r="AB101" s="9"/>
      <c r="AC101" s="9"/>
      <c r="AD101" s="9"/>
      <c r="AE101" s="9"/>
    </row>
    <row r="102" s="10" customFormat="1" ht="19.92" customHeight="1">
      <c r="A102" s="10"/>
      <c r="B102" s="212"/>
      <c r="C102" s="133"/>
      <c r="D102" s="213" t="s">
        <v>125</v>
      </c>
      <c r="E102" s="214"/>
      <c r="F102" s="214"/>
      <c r="G102" s="214"/>
      <c r="H102" s="214"/>
      <c r="I102" s="215"/>
      <c r="J102" s="216">
        <f>J136</f>
        <v>0</v>
      </c>
      <c r="K102" s="133"/>
      <c r="L102" s="217"/>
      <c r="S102" s="10"/>
      <c r="T102" s="10"/>
      <c r="U102" s="10"/>
      <c r="V102" s="10"/>
      <c r="W102" s="10"/>
      <c r="X102" s="10"/>
      <c r="Y102" s="10"/>
      <c r="Z102" s="10"/>
      <c r="AA102" s="10"/>
      <c r="AB102" s="10"/>
      <c r="AC102" s="10"/>
      <c r="AD102" s="10"/>
      <c r="AE102" s="10"/>
    </row>
    <row r="103" s="10" customFormat="1" ht="19.92" customHeight="1">
      <c r="A103" s="10"/>
      <c r="B103" s="212"/>
      <c r="C103" s="133"/>
      <c r="D103" s="213" t="s">
        <v>126</v>
      </c>
      <c r="E103" s="214"/>
      <c r="F103" s="214"/>
      <c r="G103" s="214"/>
      <c r="H103" s="214"/>
      <c r="I103" s="215"/>
      <c r="J103" s="216">
        <f>J234</f>
        <v>0</v>
      </c>
      <c r="K103" s="133"/>
      <c r="L103" s="217"/>
      <c r="S103" s="10"/>
      <c r="T103" s="10"/>
      <c r="U103" s="10"/>
      <c r="V103" s="10"/>
      <c r="W103" s="10"/>
      <c r="X103" s="10"/>
      <c r="Y103" s="10"/>
      <c r="Z103" s="10"/>
      <c r="AA103" s="10"/>
      <c r="AB103" s="10"/>
      <c r="AC103" s="10"/>
      <c r="AD103" s="10"/>
      <c r="AE103" s="10"/>
    </row>
    <row r="104" s="10" customFormat="1" ht="19.92" customHeight="1">
      <c r="A104" s="10"/>
      <c r="B104" s="212"/>
      <c r="C104" s="133"/>
      <c r="D104" s="213" t="s">
        <v>127</v>
      </c>
      <c r="E104" s="214"/>
      <c r="F104" s="214"/>
      <c r="G104" s="214"/>
      <c r="H104" s="214"/>
      <c r="I104" s="215"/>
      <c r="J104" s="216">
        <f>J294</f>
        <v>0</v>
      </c>
      <c r="K104" s="133"/>
      <c r="L104" s="217"/>
      <c r="S104" s="10"/>
      <c r="T104" s="10"/>
      <c r="U104" s="10"/>
      <c r="V104" s="10"/>
      <c r="W104" s="10"/>
      <c r="X104" s="10"/>
      <c r="Y104" s="10"/>
      <c r="Z104" s="10"/>
      <c r="AA104" s="10"/>
      <c r="AB104" s="10"/>
      <c r="AC104" s="10"/>
      <c r="AD104" s="10"/>
      <c r="AE104" s="10"/>
    </row>
    <row r="105" s="10" customFormat="1" ht="19.92" customHeight="1">
      <c r="A105" s="10"/>
      <c r="B105" s="212"/>
      <c r="C105" s="133"/>
      <c r="D105" s="213" t="s">
        <v>128</v>
      </c>
      <c r="E105" s="214"/>
      <c r="F105" s="214"/>
      <c r="G105" s="214"/>
      <c r="H105" s="214"/>
      <c r="I105" s="215"/>
      <c r="J105" s="216">
        <f>J298</f>
        <v>0</v>
      </c>
      <c r="K105" s="133"/>
      <c r="L105" s="217"/>
      <c r="S105" s="10"/>
      <c r="T105" s="10"/>
      <c r="U105" s="10"/>
      <c r="V105" s="10"/>
      <c r="W105" s="10"/>
      <c r="X105" s="10"/>
      <c r="Y105" s="10"/>
      <c r="Z105" s="10"/>
      <c r="AA105" s="10"/>
      <c r="AB105" s="10"/>
      <c r="AC105" s="10"/>
      <c r="AD105" s="10"/>
      <c r="AE105" s="10"/>
    </row>
    <row r="106" s="10" customFormat="1" ht="19.92" customHeight="1">
      <c r="A106" s="10"/>
      <c r="B106" s="212"/>
      <c r="C106" s="133"/>
      <c r="D106" s="213" t="s">
        <v>129</v>
      </c>
      <c r="E106" s="214"/>
      <c r="F106" s="214"/>
      <c r="G106" s="214"/>
      <c r="H106" s="214"/>
      <c r="I106" s="215"/>
      <c r="J106" s="216">
        <f>J320</f>
        <v>0</v>
      </c>
      <c r="K106" s="133"/>
      <c r="L106" s="217"/>
      <c r="S106" s="10"/>
      <c r="T106" s="10"/>
      <c r="U106" s="10"/>
      <c r="V106" s="10"/>
      <c r="W106" s="10"/>
      <c r="X106" s="10"/>
      <c r="Y106" s="10"/>
      <c r="Z106" s="10"/>
      <c r="AA106" s="10"/>
      <c r="AB106" s="10"/>
      <c r="AC106" s="10"/>
      <c r="AD106" s="10"/>
      <c r="AE106" s="10"/>
    </row>
    <row r="107" s="10" customFormat="1" ht="19.92" customHeight="1">
      <c r="A107" s="10"/>
      <c r="B107" s="212"/>
      <c r="C107" s="133"/>
      <c r="D107" s="213" t="s">
        <v>130</v>
      </c>
      <c r="E107" s="214"/>
      <c r="F107" s="214"/>
      <c r="G107" s="214"/>
      <c r="H107" s="214"/>
      <c r="I107" s="215"/>
      <c r="J107" s="216">
        <f>J341</f>
        <v>0</v>
      </c>
      <c r="K107" s="133"/>
      <c r="L107" s="217"/>
      <c r="S107" s="10"/>
      <c r="T107" s="10"/>
      <c r="U107" s="10"/>
      <c r="V107" s="10"/>
      <c r="W107" s="10"/>
      <c r="X107" s="10"/>
      <c r="Y107" s="10"/>
      <c r="Z107" s="10"/>
      <c r="AA107" s="10"/>
      <c r="AB107" s="10"/>
      <c r="AC107" s="10"/>
      <c r="AD107" s="10"/>
      <c r="AE107" s="10"/>
    </row>
    <row r="108" s="10" customFormat="1" ht="19.92" customHeight="1">
      <c r="A108" s="10"/>
      <c r="B108" s="212"/>
      <c r="C108" s="133"/>
      <c r="D108" s="213" t="s">
        <v>131</v>
      </c>
      <c r="E108" s="214"/>
      <c r="F108" s="214"/>
      <c r="G108" s="214"/>
      <c r="H108" s="214"/>
      <c r="I108" s="215"/>
      <c r="J108" s="216">
        <f>J383</f>
        <v>0</v>
      </c>
      <c r="K108" s="133"/>
      <c r="L108" s="217"/>
      <c r="S108" s="10"/>
      <c r="T108" s="10"/>
      <c r="U108" s="10"/>
      <c r="V108" s="10"/>
      <c r="W108" s="10"/>
      <c r="X108" s="10"/>
      <c r="Y108" s="10"/>
      <c r="Z108" s="10"/>
      <c r="AA108" s="10"/>
      <c r="AB108" s="10"/>
      <c r="AC108" s="10"/>
      <c r="AD108" s="10"/>
      <c r="AE108" s="10"/>
    </row>
    <row r="109" s="10" customFormat="1" ht="19.92" customHeight="1">
      <c r="A109" s="10"/>
      <c r="B109" s="212"/>
      <c r="C109" s="133"/>
      <c r="D109" s="213" t="s">
        <v>132</v>
      </c>
      <c r="E109" s="214"/>
      <c r="F109" s="214"/>
      <c r="G109" s="214"/>
      <c r="H109" s="214"/>
      <c r="I109" s="215"/>
      <c r="J109" s="216">
        <f>J404</f>
        <v>0</v>
      </c>
      <c r="K109" s="133"/>
      <c r="L109" s="217"/>
      <c r="S109" s="10"/>
      <c r="T109" s="10"/>
      <c r="U109" s="10"/>
      <c r="V109" s="10"/>
      <c r="W109" s="10"/>
      <c r="X109" s="10"/>
      <c r="Y109" s="10"/>
      <c r="Z109" s="10"/>
      <c r="AA109" s="10"/>
      <c r="AB109" s="10"/>
      <c r="AC109" s="10"/>
      <c r="AD109" s="10"/>
      <c r="AE109" s="10"/>
    </row>
    <row r="110" s="9" customFormat="1" ht="24.96" customHeight="1">
      <c r="A110" s="9"/>
      <c r="B110" s="205"/>
      <c r="C110" s="206"/>
      <c r="D110" s="207" t="s">
        <v>133</v>
      </c>
      <c r="E110" s="208"/>
      <c r="F110" s="208"/>
      <c r="G110" s="208"/>
      <c r="H110" s="208"/>
      <c r="I110" s="209"/>
      <c r="J110" s="210">
        <f>J409</f>
        <v>0</v>
      </c>
      <c r="K110" s="206"/>
      <c r="L110" s="211"/>
      <c r="S110" s="9"/>
      <c r="T110" s="9"/>
      <c r="U110" s="9"/>
      <c r="V110" s="9"/>
      <c r="W110" s="9"/>
      <c r="X110" s="9"/>
      <c r="Y110" s="9"/>
      <c r="Z110" s="9"/>
      <c r="AA110" s="9"/>
      <c r="AB110" s="9"/>
      <c r="AC110" s="9"/>
      <c r="AD110" s="9"/>
      <c r="AE110" s="9"/>
    </row>
    <row r="111" s="2" customFormat="1" ht="21.84" customHeight="1">
      <c r="A111" s="39"/>
      <c r="B111" s="40"/>
      <c r="C111" s="41"/>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194"/>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197"/>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134</v>
      </c>
      <c r="D117" s="41"/>
      <c r="E117" s="41"/>
      <c r="F117" s="41"/>
      <c r="G117" s="41"/>
      <c r="H117" s="41"/>
      <c r="I117" s="157"/>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7"/>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157"/>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98" t="str">
        <f>E7</f>
        <v>Oprava propustků úseku Oldřichov u Duchcova - Louka u Litvínova</v>
      </c>
      <c r="F120" s="33"/>
      <c r="G120" s="33"/>
      <c r="H120" s="33"/>
      <c r="I120" s="157"/>
      <c r="J120" s="41"/>
      <c r="K120" s="41"/>
      <c r="L120" s="64"/>
      <c r="S120" s="39"/>
      <c r="T120" s="39"/>
      <c r="U120" s="39"/>
      <c r="V120" s="39"/>
      <c r="W120" s="39"/>
      <c r="X120" s="39"/>
      <c r="Y120" s="39"/>
      <c r="Z120" s="39"/>
      <c r="AA120" s="39"/>
      <c r="AB120" s="39"/>
      <c r="AC120" s="39"/>
      <c r="AD120" s="39"/>
      <c r="AE120" s="39"/>
    </row>
    <row r="121" s="1" customFormat="1" ht="12" customHeight="1">
      <c r="B121" s="22"/>
      <c r="C121" s="33" t="s">
        <v>113</v>
      </c>
      <c r="D121" s="23"/>
      <c r="E121" s="23"/>
      <c r="F121" s="23"/>
      <c r="G121" s="23"/>
      <c r="H121" s="23"/>
      <c r="I121" s="148"/>
      <c r="J121" s="23"/>
      <c r="K121" s="23"/>
      <c r="L121" s="21"/>
    </row>
    <row r="122" s="1" customFormat="1" ht="16.5" customHeight="1">
      <c r="B122" s="22"/>
      <c r="C122" s="23"/>
      <c r="D122" s="23"/>
      <c r="E122" s="198" t="s">
        <v>904</v>
      </c>
      <c r="F122" s="23"/>
      <c r="G122" s="23"/>
      <c r="H122" s="23"/>
      <c r="I122" s="148"/>
      <c r="J122" s="23"/>
      <c r="K122" s="23"/>
      <c r="L122" s="21"/>
    </row>
    <row r="123" s="1" customFormat="1" ht="12" customHeight="1">
      <c r="B123" s="22"/>
      <c r="C123" s="33" t="s">
        <v>115</v>
      </c>
      <c r="D123" s="23"/>
      <c r="E123" s="23"/>
      <c r="F123" s="23"/>
      <c r="G123" s="23"/>
      <c r="H123" s="23"/>
      <c r="I123" s="148"/>
      <c r="J123" s="23"/>
      <c r="K123" s="23"/>
      <c r="L123" s="21"/>
    </row>
    <row r="124" s="2" customFormat="1" ht="16.5" customHeight="1">
      <c r="A124" s="39"/>
      <c r="B124" s="40"/>
      <c r="C124" s="41"/>
      <c r="D124" s="41"/>
      <c r="E124" s="199" t="s">
        <v>116</v>
      </c>
      <c r="F124" s="41"/>
      <c r="G124" s="41"/>
      <c r="H124" s="41"/>
      <c r="I124" s="157"/>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117</v>
      </c>
      <c r="D125" s="41"/>
      <c r="E125" s="41"/>
      <c r="F125" s="41"/>
      <c r="G125" s="41"/>
      <c r="H125" s="41"/>
      <c r="I125" s="157"/>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77" t="str">
        <f>E13</f>
        <v>001 - km 52,333 - propustek</v>
      </c>
      <c r="F126" s="41"/>
      <c r="G126" s="41"/>
      <c r="H126" s="41"/>
      <c r="I126" s="157"/>
      <c r="J126" s="41"/>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157"/>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22</v>
      </c>
      <c r="D128" s="41"/>
      <c r="E128" s="41"/>
      <c r="F128" s="28" t="str">
        <f>F16</f>
        <v xml:space="preserve"> </v>
      </c>
      <c r="G128" s="41"/>
      <c r="H128" s="41"/>
      <c r="I128" s="159" t="s">
        <v>24</v>
      </c>
      <c r="J128" s="80" t="str">
        <f>IF(J16="","",J16)</f>
        <v>8. 1. 2020</v>
      </c>
      <c r="K128" s="41"/>
      <c r="L128" s="64"/>
      <c r="S128" s="39"/>
      <c r="T128" s="39"/>
      <c r="U128" s="39"/>
      <c r="V128" s="39"/>
      <c r="W128" s="39"/>
      <c r="X128" s="39"/>
      <c r="Y128" s="39"/>
      <c r="Z128" s="39"/>
      <c r="AA128" s="39"/>
      <c r="AB128" s="39"/>
      <c r="AC128" s="39"/>
      <c r="AD128" s="39"/>
      <c r="AE128" s="39"/>
    </row>
    <row r="129" s="2" customFormat="1" ht="6.96" customHeight="1">
      <c r="A129" s="39"/>
      <c r="B129" s="40"/>
      <c r="C129" s="41"/>
      <c r="D129" s="41"/>
      <c r="E129" s="41"/>
      <c r="F129" s="41"/>
      <c r="G129" s="41"/>
      <c r="H129" s="41"/>
      <c r="I129" s="157"/>
      <c r="J129" s="41"/>
      <c r="K129" s="41"/>
      <c r="L129" s="64"/>
      <c r="S129" s="39"/>
      <c r="T129" s="39"/>
      <c r="U129" s="39"/>
      <c r="V129" s="39"/>
      <c r="W129" s="39"/>
      <c r="X129" s="39"/>
      <c r="Y129" s="39"/>
      <c r="Z129" s="39"/>
      <c r="AA129" s="39"/>
      <c r="AB129" s="39"/>
      <c r="AC129" s="39"/>
      <c r="AD129" s="39"/>
      <c r="AE129" s="39"/>
    </row>
    <row r="130" s="2" customFormat="1" ht="15.15" customHeight="1">
      <c r="A130" s="39"/>
      <c r="B130" s="40"/>
      <c r="C130" s="33" t="s">
        <v>28</v>
      </c>
      <c r="D130" s="41"/>
      <c r="E130" s="41"/>
      <c r="F130" s="28" t="str">
        <f>E19</f>
        <v xml:space="preserve"> </v>
      </c>
      <c r="G130" s="41"/>
      <c r="H130" s="41"/>
      <c r="I130" s="159" t="s">
        <v>33</v>
      </c>
      <c r="J130" s="37" t="str">
        <f>E25</f>
        <v xml:space="preserve"> </v>
      </c>
      <c r="K130" s="41"/>
      <c r="L130" s="64"/>
      <c r="S130" s="39"/>
      <c r="T130" s="39"/>
      <c r="U130" s="39"/>
      <c r="V130" s="39"/>
      <c r="W130" s="39"/>
      <c r="X130" s="39"/>
      <c r="Y130" s="39"/>
      <c r="Z130" s="39"/>
      <c r="AA130" s="39"/>
      <c r="AB130" s="39"/>
      <c r="AC130" s="39"/>
      <c r="AD130" s="39"/>
      <c r="AE130" s="39"/>
    </row>
    <row r="131" s="2" customFormat="1" ht="15.15" customHeight="1">
      <c r="A131" s="39"/>
      <c r="B131" s="40"/>
      <c r="C131" s="33" t="s">
        <v>31</v>
      </c>
      <c r="D131" s="41"/>
      <c r="E131" s="41"/>
      <c r="F131" s="28" t="str">
        <f>IF(E22="","",E22)</f>
        <v>Vyplň údaj</v>
      </c>
      <c r="G131" s="41"/>
      <c r="H131" s="41"/>
      <c r="I131" s="159" t="s">
        <v>35</v>
      </c>
      <c r="J131" s="37" t="str">
        <f>E28</f>
        <v xml:space="preserve"> </v>
      </c>
      <c r="K131" s="41"/>
      <c r="L131" s="64"/>
      <c r="S131" s="39"/>
      <c r="T131" s="39"/>
      <c r="U131" s="39"/>
      <c r="V131" s="39"/>
      <c r="W131" s="39"/>
      <c r="X131" s="39"/>
      <c r="Y131" s="39"/>
      <c r="Z131" s="39"/>
      <c r="AA131" s="39"/>
      <c r="AB131" s="39"/>
      <c r="AC131" s="39"/>
      <c r="AD131" s="39"/>
      <c r="AE131" s="39"/>
    </row>
    <row r="132" s="2" customFormat="1" ht="10.32" customHeight="1">
      <c r="A132" s="39"/>
      <c r="B132" s="40"/>
      <c r="C132" s="41"/>
      <c r="D132" s="41"/>
      <c r="E132" s="41"/>
      <c r="F132" s="41"/>
      <c r="G132" s="41"/>
      <c r="H132" s="41"/>
      <c r="I132" s="157"/>
      <c r="J132" s="41"/>
      <c r="K132" s="41"/>
      <c r="L132" s="64"/>
      <c r="S132" s="39"/>
      <c r="T132" s="39"/>
      <c r="U132" s="39"/>
      <c r="V132" s="39"/>
      <c r="W132" s="39"/>
      <c r="X132" s="39"/>
      <c r="Y132" s="39"/>
      <c r="Z132" s="39"/>
      <c r="AA132" s="39"/>
      <c r="AB132" s="39"/>
      <c r="AC132" s="39"/>
      <c r="AD132" s="39"/>
      <c r="AE132" s="39"/>
    </row>
    <row r="133" s="11" customFormat="1" ht="29.28" customHeight="1">
      <c r="A133" s="218"/>
      <c r="B133" s="219"/>
      <c r="C133" s="220" t="s">
        <v>135</v>
      </c>
      <c r="D133" s="221" t="s">
        <v>62</v>
      </c>
      <c r="E133" s="221" t="s">
        <v>58</v>
      </c>
      <c r="F133" s="221" t="s">
        <v>59</v>
      </c>
      <c r="G133" s="221" t="s">
        <v>136</v>
      </c>
      <c r="H133" s="221" t="s">
        <v>137</v>
      </c>
      <c r="I133" s="222" t="s">
        <v>138</v>
      </c>
      <c r="J133" s="221" t="s">
        <v>121</v>
      </c>
      <c r="K133" s="223" t="s">
        <v>139</v>
      </c>
      <c r="L133" s="224"/>
      <c r="M133" s="101" t="s">
        <v>1</v>
      </c>
      <c r="N133" s="102" t="s">
        <v>41</v>
      </c>
      <c r="O133" s="102" t="s">
        <v>140</v>
      </c>
      <c r="P133" s="102" t="s">
        <v>141</v>
      </c>
      <c r="Q133" s="102" t="s">
        <v>142</v>
      </c>
      <c r="R133" s="102" t="s">
        <v>143</v>
      </c>
      <c r="S133" s="102" t="s">
        <v>144</v>
      </c>
      <c r="T133" s="103" t="s">
        <v>145</v>
      </c>
      <c r="U133" s="218"/>
      <c r="V133" s="218"/>
      <c r="W133" s="218"/>
      <c r="X133" s="218"/>
      <c r="Y133" s="218"/>
      <c r="Z133" s="218"/>
      <c r="AA133" s="218"/>
      <c r="AB133" s="218"/>
      <c r="AC133" s="218"/>
      <c r="AD133" s="218"/>
      <c r="AE133" s="218"/>
    </row>
    <row r="134" s="2" customFormat="1" ht="22.8" customHeight="1">
      <c r="A134" s="39"/>
      <c r="B134" s="40"/>
      <c r="C134" s="108" t="s">
        <v>146</v>
      </c>
      <c r="D134" s="41"/>
      <c r="E134" s="41"/>
      <c r="F134" s="41"/>
      <c r="G134" s="41"/>
      <c r="H134" s="41"/>
      <c r="I134" s="157"/>
      <c r="J134" s="225">
        <f>BK134</f>
        <v>0</v>
      </c>
      <c r="K134" s="41"/>
      <c r="L134" s="45"/>
      <c r="M134" s="104"/>
      <c r="N134" s="226"/>
      <c r="O134" s="105"/>
      <c r="P134" s="227">
        <f>P135+P409</f>
        <v>0</v>
      </c>
      <c r="Q134" s="105"/>
      <c r="R134" s="227">
        <f>R135+R409</f>
        <v>997.28970304156405</v>
      </c>
      <c r="S134" s="105"/>
      <c r="T134" s="228">
        <f>T135+T409</f>
        <v>125.94151000000001</v>
      </c>
      <c r="U134" s="39"/>
      <c r="V134" s="39"/>
      <c r="W134" s="39"/>
      <c r="X134" s="39"/>
      <c r="Y134" s="39"/>
      <c r="Z134" s="39"/>
      <c r="AA134" s="39"/>
      <c r="AB134" s="39"/>
      <c r="AC134" s="39"/>
      <c r="AD134" s="39"/>
      <c r="AE134" s="39"/>
      <c r="AT134" s="18" t="s">
        <v>76</v>
      </c>
      <c r="AU134" s="18" t="s">
        <v>123</v>
      </c>
      <c r="BK134" s="229">
        <f>BK135+BK409</f>
        <v>0</v>
      </c>
    </row>
    <row r="135" s="12" customFormat="1" ht="25.92" customHeight="1">
      <c r="A135" s="12"/>
      <c r="B135" s="230"/>
      <c r="C135" s="231"/>
      <c r="D135" s="232" t="s">
        <v>76</v>
      </c>
      <c r="E135" s="233" t="s">
        <v>147</v>
      </c>
      <c r="F135" s="233" t="s">
        <v>148</v>
      </c>
      <c r="G135" s="231"/>
      <c r="H135" s="231"/>
      <c r="I135" s="234"/>
      <c r="J135" s="235">
        <f>BK135</f>
        <v>0</v>
      </c>
      <c r="K135" s="231"/>
      <c r="L135" s="236"/>
      <c r="M135" s="237"/>
      <c r="N135" s="238"/>
      <c r="O135" s="238"/>
      <c r="P135" s="239">
        <f>P136+P234+P294+P298+P320+P341+P383+P404</f>
        <v>0</v>
      </c>
      <c r="Q135" s="238"/>
      <c r="R135" s="239">
        <f>R136+R234+R294+R298+R320+R341+R383+R404</f>
        <v>997.118703041564</v>
      </c>
      <c r="S135" s="238"/>
      <c r="T135" s="240">
        <f>T136+T234+T294+T298+T320+T341+T383+T404</f>
        <v>125.94151000000001</v>
      </c>
      <c r="U135" s="12"/>
      <c r="V135" s="12"/>
      <c r="W135" s="12"/>
      <c r="X135" s="12"/>
      <c r="Y135" s="12"/>
      <c r="Z135" s="12"/>
      <c r="AA135" s="12"/>
      <c r="AB135" s="12"/>
      <c r="AC135" s="12"/>
      <c r="AD135" s="12"/>
      <c r="AE135" s="12"/>
      <c r="AR135" s="241" t="s">
        <v>21</v>
      </c>
      <c r="AT135" s="242" t="s">
        <v>76</v>
      </c>
      <c r="AU135" s="242" t="s">
        <v>77</v>
      </c>
      <c r="AY135" s="241" t="s">
        <v>149</v>
      </c>
      <c r="BK135" s="243">
        <f>BK136+BK234+BK294+BK298+BK320+BK341+BK383+BK404</f>
        <v>0</v>
      </c>
    </row>
    <row r="136" s="12" customFormat="1" ht="22.8" customHeight="1">
      <c r="A136" s="12"/>
      <c r="B136" s="230"/>
      <c r="C136" s="231"/>
      <c r="D136" s="232" t="s">
        <v>76</v>
      </c>
      <c r="E136" s="244" t="s">
        <v>21</v>
      </c>
      <c r="F136" s="244" t="s">
        <v>150</v>
      </c>
      <c r="G136" s="231"/>
      <c r="H136" s="231"/>
      <c r="I136" s="234"/>
      <c r="J136" s="245">
        <f>BK136</f>
        <v>0</v>
      </c>
      <c r="K136" s="231"/>
      <c r="L136" s="236"/>
      <c r="M136" s="237"/>
      <c r="N136" s="238"/>
      <c r="O136" s="238"/>
      <c r="P136" s="239">
        <f>SUM(P137:P233)</f>
        <v>0</v>
      </c>
      <c r="Q136" s="238"/>
      <c r="R136" s="239">
        <f>SUM(R137:R233)</f>
        <v>865.3757619032001</v>
      </c>
      <c r="S136" s="238"/>
      <c r="T136" s="240">
        <f>SUM(T137:T233)</f>
        <v>0</v>
      </c>
      <c r="U136" s="12"/>
      <c r="V136" s="12"/>
      <c r="W136" s="12"/>
      <c r="X136" s="12"/>
      <c r="Y136" s="12"/>
      <c r="Z136" s="12"/>
      <c r="AA136" s="12"/>
      <c r="AB136" s="12"/>
      <c r="AC136" s="12"/>
      <c r="AD136" s="12"/>
      <c r="AE136" s="12"/>
      <c r="AR136" s="241" t="s">
        <v>21</v>
      </c>
      <c r="AT136" s="242" t="s">
        <v>76</v>
      </c>
      <c r="AU136" s="242" t="s">
        <v>21</v>
      </c>
      <c r="AY136" s="241" t="s">
        <v>149</v>
      </c>
      <c r="BK136" s="243">
        <f>SUM(BK137:BK233)</f>
        <v>0</v>
      </c>
    </row>
    <row r="137" s="2" customFormat="1" ht="33" customHeight="1">
      <c r="A137" s="39"/>
      <c r="B137" s="40"/>
      <c r="C137" s="246" t="s">
        <v>21</v>
      </c>
      <c r="D137" s="246" t="s">
        <v>151</v>
      </c>
      <c r="E137" s="247" t="s">
        <v>906</v>
      </c>
      <c r="F137" s="248" t="s">
        <v>907</v>
      </c>
      <c r="G137" s="249" t="s">
        <v>154</v>
      </c>
      <c r="H137" s="250">
        <v>375</v>
      </c>
      <c r="I137" s="251"/>
      <c r="J137" s="252">
        <f>ROUND(I137*H137,2)</f>
        <v>0</v>
      </c>
      <c r="K137" s="248" t="s">
        <v>155</v>
      </c>
      <c r="L137" s="45"/>
      <c r="M137" s="253" t="s">
        <v>1</v>
      </c>
      <c r="N137" s="254" t="s">
        <v>42</v>
      </c>
      <c r="O137" s="92"/>
      <c r="P137" s="255">
        <f>O137*H137</f>
        <v>0</v>
      </c>
      <c r="Q137" s="255">
        <v>0</v>
      </c>
      <c r="R137" s="255">
        <f>Q137*H137</f>
        <v>0</v>
      </c>
      <c r="S137" s="255">
        <v>0</v>
      </c>
      <c r="T137" s="256">
        <f>S137*H137</f>
        <v>0</v>
      </c>
      <c r="U137" s="39"/>
      <c r="V137" s="39"/>
      <c r="W137" s="39"/>
      <c r="X137" s="39"/>
      <c r="Y137" s="39"/>
      <c r="Z137" s="39"/>
      <c r="AA137" s="39"/>
      <c r="AB137" s="39"/>
      <c r="AC137" s="39"/>
      <c r="AD137" s="39"/>
      <c r="AE137" s="39"/>
      <c r="AR137" s="257" t="s">
        <v>156</v>
      </c>
      <c r="AT137" s="257" t="s">
        <v>151</v>
      </c>
      <c r="AU137" s="257" t="s">
        <v>85</v>
      </c>
      <c r="AY137" s="18" t="s">
        <v>149</v>
      </c>
      <c r="BE137" s="258">
        <f>IF(N137="základní",J137,0)</f>
        <v>0</v>
      </c>
      <c r="BF137" s="258">
        <f>IF(N137="snížená",J137,0)</f>
        <v>0</v>
      </c>
      <c r="BG137" s="258">
        <f>IF(N137="zákl. přenesená",J137,0)</f>
        <v>0</v>
      </c>
      <c r="BH137" s="258">
        <f>IF(N137="sníž. přenesená",J137,0)</f>
        <v>0</v>
      </c>
      <c r="BI137" s="258">
        <f>IF(N137="nulová",J137,0)</f>
        <v>0</v>
      </c>
      <c r="BJ137" s="18" t="s">
        <v>21</v>
      </c>
      <c r="BK137" s="258">
        <f>ROUND(I137*H137,2)</f>
        <v>0</v>
      </c>
      <c r="BL137" s="18" t="s">
        <v>156</v>
      </c>
      <c r="BM137" s="257" t="s">
        <v>908</v>
      </c>
    </row>
    <row r="138" s="2" customFormat="1">
      <c r="A138" s="39"/>
      <c r="B138" s="40"/>
      <c r="C138" s="41"/>
      <c r="D138" s="259" t="s">
        <v>158</v>
      </c>
      <c r="E138" s="41"/>
      <c r="F138" s="260" t="s">
        <v>909</v>
      </c>
      <c r="G138" s="41"/>
      <c r="H138" s="41"/>
      <c r="I138" s="157"/>
      <c r="J138" s="41"/>
      <c r="K138" s="41"/>
      <c r="L138" s="45"/>
      <c r="M138" s="261"/>
      <c r="N138" s="262"/>
      <c r="O138" s="92"/>
      <c r="P138" s="92"/>
      <c r="Q138" s="92"/>
      <c r="R138" s="92"/>
      <c r="S138" s="92"/>
      <c r="T138" s="93"/>
      <c r="U138" s="39"/>
      <c r="V138" s="39"/>
      <c r="W138" s="39"/>
      <c r="X138" s="39"/>
      <c r="Y138" s="39"/>
      <c r="Z138" s="39"/>
      <c r="AA138" s="39"/>
      <c r="AB138" s="39"/>
      <c r="AC138" s="39"/>
      <c r="AD138" s="39"/>
      <c r="AE138" s="39"/>
      <c r="AT138" s="18" t="s">
        <v>158</v>
      </c>
      <c r="AU138" s="18" t="s">
        <v>85</v>
      </c>
    </row>
    <row r="139" s="2" customFormat="1">
      <c r="A139" s="39"/>
      <c r="B139" s="40"/>
      <c r="C139" s="41"/>
      <c r="D139" s="259" t="s">
        <v>160</v>
      </c>
      <c r="E139" s="41"/>
      <c r="F139" s="263" t="s">
        <v>161</v>
      </c>
      <c r="G139" s="41"/>
      <c r="H139" s="41"/>
      <c r="I139" s="157"/>
      <c r="J139" s="41"/>
      <c r="K139" s="41"/>
      <c r="L139" s="45"/>
      <c r="M139" s="261"/>
      <c r="N139" s="262"/>
      <c r="O139" s="92"/>
      <c r="P139" s="92"/>
      <c r="Q139" s="92"/>
      <c r="R139" s="92"/>
      <c r="S139" s="92"/>
      <c r="T139" s="93"/>
      <c r="U139" s="39"/>
      <c r="V139" s="39"/>
      <c r="W139" s="39"/>
      <c r="X139" s="39"/>
      <c r="Y139" s="39"/>
      <c r="Z139" s="39"/>
      <c r="AA139" s="39"/>
      <c r="AB139" s="39"/>
      <c r="AC139" s="39"/>
      <c r="AD139" s="39"/>
      <c r="AE139" s="39"/>
      <c r="AT139" s="18" t="s">
        <v>160</v>
      </c>
      <c r="AU139" s="18" t="s">
        <v>85</v>
      </c>
    </row>
    <row r="140" s="13" customFormat="1">
      <c r="A140" s="13"/>
      <c r="B140" s="264"/>
      <c r="C140" s="265"/>
      <c r="D140" s="259" t="s">
        <v>162</v>
      </c>
      <c r="E140" s="266" t="s">
        <v>1</v>
      </c>
      <c r="F140" s="267" t="s">
        <v>163</v>
      </c>
      <c r="G140" s="265"/>
      <c r="H140" s="266" t="s">
        <v>1</v>
      </c>
      <c r="I140" s="268"/>
      <c r="J140" s="265"/>
      <c r="K140" s="265"/>
      <c r="L140" s="269"/>
      <c r="M140" s="270"/>
      <c r="N140" s="271"/>
      <c r="O140" s="271"/>
      <c r="P140" s="271"/>
      <c r="Q140" s="271"/>
      <c r="R140" s="271"/>
      <c r="S140" s="271"/>
      <c r="T140" s="272"/>
      <c r="U140" s="13"/>
      <c r="V140" s="13"/>
      <c r="W140" s="13"/>
      <c r="X140" s="13"/>
      <c r="Y140" s="13"/>
      <c r="Z140" s="13"/>
      <c r="AA140" s="13"/>
      <c r="AB140" s="13"/>
      <c r="AC140" s="13"/>
      <c r="AD140" s="13"/>
      <c r="AE140" s="13"/>
      <c r="AT140" s="273" t="s">
        <v>162</v>
      </c>
      <c r="AU140" s="273" t="s">
        <v>85</v>
      </c>
      <c r="AV140" s="13" t="s">
        <v>21</v>
      </c>
      <c r="AW140" s="13" t="s">
        <v>34</v>
      </c>
      <c r="AX140" s="13" t="s">
        <v>77</v>
      </c>
      <c r="AY140" s="273" t="s">
        <v>149</v>
      </c>
    </row>
    <row r="141" s="14" customFormat="1">
      <c r="A141" s="14"/>
      <c r="B141" s="274"/>
      <c r="C141" s="275"/>
      <c r="D141" s="259" t="s">
        <v>162</v>
      </c>
      <c r="E141" s="276" t="s">
        <v>1</v>
      </c>
      <c r="F141" s="277" t="s">
        <v>910</v>
      </c>
      <c r="G141" s="275"/>
      <c r="H141" s="278">
        <v>195</v>
      </c>
      <c r="I141" s="279"/>
      <c r="J141" s="275"/>
      <c r="K141" s="275"/>
      <c r="L141" s="280"/>
      <c r="M141" s="281"/>
      <c r="N141" s="282"/>
      <c r="O141" s="282"/>
      <c r="P141" s="282"/>
      <c r="Q141" s="282"/>
      <c r="R141" s="282"/>
      <c r="S141" s="282"/>
      <c r="T141" s="283"/>
      <c r="U141" s="14"/>
      <c r="V141" s="14"/>
      <c r="W141" s="14"/>
      <c r="X141" s="14"/>
      <c r="Y141" s="14"/>
      <c r="Z141" s="14"/>
      <c r="AA141" s="14"/>
      <c r="AB141" s="14"/>
      <c r="AC141" s="14"/>
      <c r="AD141" s="14"/>
      <c r="AE141" s="14"/>
      <c r="AT141" s="284" t="s">
        <v>162</v>
      </c>
      <c r="AU141" s="284" t="s">
        <v>85</v>
      </c>
      <c r="AV141" s="14" t="s">
        <v>85</v>
      </c>
      <c r="AW141" s="14" t="s">
        <v>34</v>
      </c>
      <c r="AX141" s="14" t="s">
        <v>77</v>
      </c>
      <c r="AY141" s="284" t="s">
        <v>149</v>
      </c>
    </row>
    <row r="142" s="13" customFormat="1">
      <c r="A142" s="13"/>
      <c r="B142" s="264"/>
      <c r="C142" s="265"/>
      <c r="D142" s="259" t="s">
        <v>162</v>
      </c>
      <c r="E142" s="266" t="s">
        <v>1</v>
      </c>
      <c r="F142" s="267" t="s">
        <v>165</v>
      </c>
      <c r="G142" s="265"/>
      <c r="H142" s="266" t="s">
        <v>1</v>
      </c>
      <c r="I142" s="268"/>
      <c r="J142" s="265"/>
      <c r="K142" s="265"/>
      <c r="L142" s="269"/>
      <c r="M142" s="270"/>
      <c r="N142" s="271"/>
      <c r="O142" s="271"/>
      <c r="P142" s="271"/>
      <c r="Q142" s="271"/>
      <c r="R142" s="271"/>
      <c r="S142" s="271"/>
      <c r="T142" s="272"/>
      <c r="U142" s="13"/>
      <c r="V142" s="13"/>
      <c r="W142" s="13"/>
      <c r="X142" s="13"/>
      <c r="Y142" s="13"/>
      <c r="Z142" s="13"/>
      <c r="AA142" s="13"/>
      <c r="AB142" s="13"/>
      <c r="AC142" s="13"/>
      <c r="AD142" s="13"/>
      <c r="AE142" s="13"/>
      <c r="AT142" s="273" t="s">
        <v>162</v>
      </c>
      <c r="AU142" s="273" t="s">
        <v>85</v>
      </c>
      <c r="AV142" s="13" t="s">
        <v>21</v>
      </c>
      <c r="AW142" s="13" t="s">
        <v>34</v>
      </c>
      <c r="AX142" s="13" t="s">
        <v>77</v>
      </c>
      <c r="AY142" s="273" t="s">
        <v>149</v>
      </c>
    </row>
    <row r="143" s="14" customFormat="1">
      <c r="A143" s="14"/>
      <c r="B143" s="274"/>
      <c r="C143" s="275"/>
      <c r="D143" s="259" t="s">
        <v>162</v>
      </c>
      <c r="E143" s="276" t="s">
        <v>1</v>
      </c>
      <c r="F143" s="277" t="s">
        <v>911</v>
      </c>
      <c r="G143" s="275"/>
      <c r="H143" s="278">
        <v>180</v>
      </c>
      <c r="I143" s="279"/>
      <c r="J143" s="275"/>
      <c r="K143" s="275"/>
      <c r="L143" s="280"/>
      <c r="M143" s="281"/>
      <c r="N143" s="282"/>
      <c r="O143" s="282"/>
      <c r="P143" s="282"/>
      <c r="Q143" s="282"/>
      <c r="R143" s="282"/>
      <c r="S143" s="282"/>
      <c r="T143" s="283"/>
      <c r="U143" s="14"/>
      <c r="V143" s="14"/>
      <c r="W143" s="14"/>
      <c r="X143" s="14"/>
      <c r="Y143" s="14"/>
      <c r="Z143" s="14"/>
      <c r="AA143" s="14"/>
      <c r="AB143" s="14"/>
      <c r="AC143" s="14"/>
      <c r="AD143" s="14"/>
      <c r="AE143" s="14"/>
      <c r="AT143" s="284" t="s">
        <v>162</v>
      </c>
      <c r="AU143" s="284" t="s">
        <v>85</v>
      </c>
      <c r="AV143" s="14" t="s">
        <v>85</v>
      </c>
      <c r="AW143" s="14" t="s">
        <v>34</v>
      </c>
      <c r="AX143" s="14" t="s">
        <v>77</v>
      </c>
      <c r="AY143" s="284" t="s">
        <v>149</v>
      </c>
    </row>
    <row r="144" s="15" customFormat="1">
      <c r="A144" s="15"/>
      <c r="B144" s="285"/>
      <c r="C144" s="286"/>
      <c r="D144" s="259" t="s">
        <v>162</v>
      </c>
      <c r="E144" s="287" t="s">
        <v>1</v>
      </c>
      <c r="F144" s="288" t="s">
        <v>166</v>
      </c>
      <c r="G144" s="286"/>
      <c r="H144" s="289">
        <v>375</v>
      </c>
      <c r="I144" s="290"/>
      <c r="J144" s="286"/>
      <c r="K144" s="286"/>
      <c r="L144" s="291"/>
      <c r="M144" s="292"/>
      <c r="N144" s="293"/>
      <c r="O144" s="293"/>
      <c r="P144" s="293"/>
      <c r="Q144" s="293"/>
      <c r="R144" s="293"/>
      <c r="S144" s="293"/>
      <c r="T144" s="294"/>
      <c r="U144" s="15"/>
      <c r="V144" s="15"/>
      <c r="W144" s="15"/>
      <c r="X144" s="15"/>
      <c r="Y144" s="15"/>
      <c r="Z144" s="15"/>
      <c r="AA144" s="15"/>
      <c r="AB144" s="15"/>
      <c r="AC144" s="15"/>
      <c r="AD144" s="15"/>
      <c r="AE144" s="15"/>
      <c r="AT144" s="295" t="s">
        <v>162</v>
      </c>
      <c r="AU144" s="295" t="s">
        <v>85</v>
      </c>
      <c r="AV144" s="15" t="s">
        <v>156</v>
      </c>
      <c r="AW144" s="15" t="s">
        <v>34</v>
      </c>
      <c r="AX144" s="15" t="s">
        <v>21</v>
      </c>
      <c r="AY144" s="295" t="s">
        <v>149</v>
      </c>
    </row>
    <row r="145" s="2" customFormat="1" ht="21.75" customHeight="1">
      <c r="A145" s="39"/>
      <c r="B145" s="40"/>
      <c r="C145" s="246" t="s">
        <v>85</v>
      </c>
      <c r="D145" s="246" t="s">
        <v>151</v>
      </c>
      <c r="E145" s="247" t="s">
        <v>167</v>
      </c>
      <c r="F145" s="248" t="s">
        <v>168</v>
      </c>
      <c r="G145" s="249" t="s">
        <v>169</v>
      </c>
      <c r="H145" s="250">
        <v>3.75</v>
      </c>
      <c r="I145" s="251"/>
      <c r="J145" s="252">
        <f>ROUND(I145*H145,2)</f>
        <v>0</v>
      </c>
      <c r="K145" s="248" t="s">
        <v>155</v>
      </c>
      <c r="L145" s="45"/>
      <c r="M145" s="253" t="s">
        <v>1</v>
      </c>
      <c r="N145" s="254" t="s">
        <v>42</v>
      </c>
      <c r="O145" s="92"/>
      <c r="P145" s="255">
        <f>O145*H145</f>
        <v>0</v>
      </c>
      <c r="Q145" s="255">
        <v>0</v>
      </c>
      <c r="R145" s="255">
        <f>Q145*H145</f>
        <v>0</v>
      </c>
      <c r="S145" s="255">
        <v>0</v>
      </c>
      <c r="T145" s="256">
        <f>S145*H145</f>
        <v>0</v>
      </c>
      <c r="U145" s="39"/>
      <c r="V145" s="39"/>
      <c r="W145" s="39"/>
      <c r="X145" s="39"/>
      <c r="Y145" s="39"/>
      <c r="Z145" s="39"/>
      <c r="AA145" s="39"/>
      <c r="AB145" s="39"/>
      <c r="AC145" s="39"/>
      <c r="AD145" s="39"/>
      <c r="AE145" s="39"/>
      <c r="AR145" s="257" t="s">
        <v>156</v>
      </c>
      <c r="AT145" s="257" t="s">
        <v>151</v>
      </c>
      <c r="AU145" s="257" t="s">
        <v>85</v>
      </c>
      <c r="AY145" s="18" t="s">
        <v>149</v>
      </c>
      <c r="BE145" s="258">
        <f>IF(N145="základní",J145,0)</f>
        <v>0</v>
      </c>
      <c r="BF145" s="258">
        <f>IF(N145="snížená",J145,0)</f>
        <v>0</v>
      </c>
      <c r="BG145" s="258">
        <f>IF(N145="zákl. přenesená",J145,0)</f>
        <v>0</v>
      </c>
      <c r="BH145" s="258">
        <f>IF(N145="sníž. přenesená",J145,0)</f>
        <v>0</v>
      </c>
      <c r="BI145" s="258">
        <f>IF(N145="nulová",J145,0)</f>
        <v>0</v>
      </c>
      <c r="BJ145" s="18" t="s">
        <v>21</v>
      </c>
      <c r="BK145" s="258">
        <f>ROUND(I145*H145,2)</f>
        <v>0</v>
      </c>
      <c r="BL145" s="18" t="s">
        <v>156</v>
      </c>
      <c r="BM145" s="257" t="s">
        <v>912</v>
      </c>
    </row>
    <row r="146" s="2" customFormat="1">
      <c r="A146" s="39"/>
      <c r="B146" s="40"/>
      <c r="C146" s="41"/>
      <c r="D146" s="259" t="s">
        <v>158</v>
      </c>
      <c r="E146" s="41"/>
      <c r="F146" s="260" t="s">
        <v>171</v>
      </c>
      <c r="G146" s="41"/>
      <c r="H146" s="41"/>
      <c r="I146" s="157"/>
      <c r="J146" s="41"/>
      <c r="K146" s="41"/>
      <c r="L146" s="45"/>
      <c r="M146" s="261"/>
      <c r="N146" s="262"/>
      <c r="O146" s="92"/>
      <c r="P146" s="92"/>
      <c r="Q146" s="92"/>
      <c r="R146" s="92"/>
      <c r="S146" s="92"/>
      <c r="T146" s="93"/>
      <c r="U146" s="39"/>
      <c r="V146" s="39"/>
      <c r="W146" s="39"/>
      <c r="X146" s="39"/>
      <c r="Y146" s="39"/>
      <c r="Z146" s="39"/>
      <c r="AA146" s="39"/>
      <c r="AB146" s="39"/>
      <c r="AC146" s="39"/>
      <c r="AD146" s="39"/>
      <c r="AE146" s="39"/>
      <c r="AT146" s="18" t="s">
        <v>158</v>
      </c>
      <c r="AU146" s="18" t="s">
        <v>85</v>
      </c>
    </row>
    <row r="147" s="2" customFormat="1">
      <c r="A147" s="39"/>
      <c r="B147" s="40"/>
      <c r="C147" s="41"/>
      <c r="D147" s="259" t="s">
        <v>160</v>
      </c>
      <c r="E147" s="41"/>
      <c r="F147" s="263" t="s">
        <v>172</v>
      </c>
      <c r="G147" s="41"/>
      <c r="H147" s="41"/>
      <c r="I147" s="157"/>
      <c r="J147" s="41"/>
      <c r="K147" s="41"/>
      <c r="L147" s="45"/>
      <c r="M147" s="261"/>
      <c r="N147" s="262"/>
      <c r="O147" s="92"/>
      <c r="P147" s="92"/>
      <c r="Q147" s="92"/>
      <c r="R147" s="92"/>
      <c r="S147" s="92"/>
      <c r="T147" s="93"/>
      <c r="U147" s="39"/>
      <c r="V147" s="39"/>
      <c r="W147" s="39"/>
      <c r="X147" s="39"/>
      <c r="Y147" s="39"/>
      <c r="Z147" s="39"/>
      <c r="AA147" s="39"/>
      <c r="AB147" s="39"/>
      <c r="AC147" s="39"/>
      <c r="AD147" s="39"/>
      <c r="AE147" s="39"/>
      <c r="AT147" s="18" t="s">
        <v>160</v>
      </c>
      <c r="AU147" s="18" t="s">
        <v>85</v>
      </c>
    </row>
    <row r="148" s="14" customFormat="1">
      <c r="A148" s="14"/>
      <c r="B148" s="274"/>
      <c r="C148" s="275"/>
      <c r="D148" s="259" t="s">
        <v>162</v>
      </c>
      <c r="E148" s="276" t="s">
        <v>1</v>
      </c>
      <c r="F148" s="277" t="s">
        <v>913</v>
      </c>
      <c r="G148" s="275"/>
      <c r="H148" s="278">
        <v>3.75</v>
      </c>
      <c r="I148" s="279"/>
      <c r="J148" s="275"/>
      <c r="K148" s="275"/>
      <c r="L148" s="280"/>
      <c r="M148" s="281"/>
      <c r="N148" s="282"/>
      <c r="O148" s="282"/>
      <c r="P148" s="282"/>
      <c r="Q148" s="282"/>
      <c r="R148" s="282"/>
      <c r="S148" s="282"/>
      <c r="T148" s="283"/>
      <c r="U148" s="14"/>
      <c r="V148" s="14"/>
      <c r="W148" s="14"/>
      <c r="X148" s="14"/>
      <c r="Y148" s="14"/>
      <c r="Z148" s="14"/>
      <c r="AA148" s="14"/>
      <c r="AB148" s="14"/>
      <c r="AC148" s="14"/>
      <c r="AD148" s="14"/>
      <c r="AE148" s="14"/>
      <c r="AT148" s="284" t="s">
        <v>162</v>
      </c>
      <c r="AU148" s="284" t="s">
        <v>85</v>
      </c>
      <c r="AV148" s="14" t="s">
        <v>85</v>
      </c>
      <c r="AW148" s="14" t="s">
        <v>34</v>
      </c>
      <c r="AX148" s="14" t="s">
        <v>21</v>
      </c>
      <c r="AY148" s="284" t="s">
        <v>149</v>
      </c>
    </row>
    <row r="149" s="2" customFormat="1" ht="16.5" customHeight="1">
      <c r="A149" s="39"/>
      <c r="B149" s="40"/>
      <c r="C149" s="246" t="s">
        <v>91</v>
      </c>
      <c r="D149" s="246" t="s">
        <v>151</v>
      </c>
      <c r="E149" s="247" t="s">
        <v>914</v>
      </c>
      <c r="F149" s="248" t="s">
        <v>915</v>
      </c>
      <c r="G149" s="249" t="s">
        <v>176</v>
      </c>
      <c r="H149" s="250">
        <v>27</v>
      </c>
      <c r="I149" s="251"/>
      <c r="J149" s="252">
        <f>ROUND(I149*H149,2)</f>
        <v>0</v>
      </c>
      <c r="K149" s="248" t="s">
        <v>155</v>
      </c>
      <c r="L149" s="45"/>
      <c r="M149" s="253" t="s">
        <v>1</v>
      </c>
      <c r="N149" s="254" t="s">
        <v>42</v>
      </c>
      <c r="O149" s="92"/>
      <c r="P149" s="255">
        <f>O149*H149</f>
        <v>0</v>
      </c>
      <c r="Q149" s="255">
        <v>0.0219291816</v>
      </c>
      <c r="R149" s="255">
        <f>Q149*H149</f>
        <v>0.59208790320000004</v>
      </c>
      <c r="S149" s="255">
        <v>0</v>
      </c>
      <c r="T149" s="256">
        <f>S149*H149</f>
        <v>0</v>
      </c>
      <c r="U149" s="39"/>
      <c r="V149" s="39"/>
      <c r="W149" s="39"/>
      <c r="X149" s="39"/>
      <c r="Y149" s="39"/>
      <c r="Z149" s="39"/>
      <c r="AA149" s="39"/>
      <c r="AB149" s="39"/>
      <c r="AC149" s="39"/>
      <c r="AD149" s="39"/>
      <c r="AE149" s="39"/>
      <c r="AR149" s="257" t="s">
        <v>156</v>
      </c>
      <c r="AT149" s="257" t="s">
        <v>151</v>
      </c>
      <c r="AU149" s="257" t="s">
        <v>85</v>
      </c>
      <c r="AY149" s="18" t="s">
        <v>149</v>
      </c>
      <c r="BE149" s="258">
        <f>IF(N149="základní",J149,0)</f>
        <v>0</v>
      </c>
      <c r="BF149" s="258">
        <f>IF(N149="snížená",J149,0)</f>
        <v>0</v>
      </c>
      <c r="BG149" s="258">
        <f>IF(N149="zákl. přenesená",J149,0)</f>
        <v>0</v>
      </c>
      <c r="BH149" s="258">
        <f>IF(N149="sníž. přenesená",J149,0)</f>
        <v>0</v>
      </c>
      <c r="BI149" s="258">
        <f>IF(N149="nulová",J149,0)</f>
        <v>0</v>
      </c>
      <c r="BJ149" s="18" t="s">
        <v>21</v>
      </c>
      <c r="BK149" s="258">
        <f>ROUND(I149*H149,2)</f>
        <v>0</v>
      </c>
      <c r="BL149" s="18" t="s">
        <v>156</v>
      </c>
      <c r="BM149" s="257" t="s">
        <v>916</v>
      </c>
    </row>
    <row r="150" s="2" customFormat="1">
      <c r="A150" s="39"/>
      <c r="B150" s="40"/>
      <c r="C150" s="41"/>
      <c r="D150" s="259" t="s">
        <v>158</v>
      </c>
      <c r="E150" s="41"/>
      <c r="F150" s="260" t="s">
        <v>917</v>
      </c>
      <c r="G150" s="41"/>
      <c r="H150" s="41"/>
      <c r="I150" s="157"/>
      <c r="J150" s="41"/>
      <c r="K150" s="41"/>
      <c r="L150" s="45"/>
      <c r="M150" s="261"/>
      <c r="N150" s="262"/>
      <c r="O150" s="92"/>
      <c r="P150" s="92"/>
      <c r="Q150" s="92"/>
      <c r="R150" s="92"/>
      <c r="S150" s="92"/>
      <c r="T150" s="93"/>
      <c r="U150" s="39"/>
      <c r="V150" s="39"/>
      <c r="W150" s="39"/>
      <c r="X150" s="39"/>
      <c r="Y150" s="39"/>
      <c r="Z150" s="39"/>
      <c r="AA150" s="39"/>
      <c r="AB150" s="39"/>
      <c r="AC150" s="39"/>
      <c r="AD150" s="39"/>
      <c r="AE150" s="39"/>
      <c r="AT150" s="18" t="s">
        <v>158</v>
      </c>
      <c r="AU150" s="18" t="s">
        <v>85</v>
      </c>
    </row>
    <row r="151" s="2" customFormat="1">
      <c r="A151" s="39"/>
      <c r="B151" s="40"/>
      <c r="C151" s="41"/>
      <c r="D151" s="259" t="s">
        <v>160</v>
      </c>
      <c r="E151" s="41"/>
      <c r="F151" s="263" t="s">
        <v>179</v>
      </c>
      <c r="G151" s="41"/>
      <c r="H151" s="41"/>
      <c r="I151" s="157"/>
      <c r="J151" s="41"/>
      <c r="K151" s="41"/>
      <c r="L151" s="45"/>
      <c r="M151" s="261"/>
      <c r="N151" s="262"/>
      <c r="O151" s="92"/>
      <c r="P151" s="92"/>
      <c r="Q151" s="92"/>
      <c r="R151" s="92"/>
      <c r="S151" s="92"/>
      <c r="T151" s="93"/>
      <c r="U151" s="39"/>
      <c r="V151" s="39"/>
      <c r="W151" s="39"/>
      <c r="X151" s="39"/>
      <c r="Y151" s="39"/>
      <c r="Z151" s="39"/>
      <c r="AA151" s="39"/>
      <c r="AB151" s="39"/>
      <c r="AC151" s="39"/>
      <c r="AD151" s="39"/>
      <c r="AE151" s="39"/>
      <c r="AT151" s="18" t="s">
        <v>160</v>
      </c>
      <c r="AU151" s="18" t="s">
        <v>85</v>
      </c>
    </row>
    <row r="152" s="2" customFormat="1">
      <c r="A152" s="39"/>
      <c r="B152" s="40"/>
      <c r="C152" s="41"/>
      <c r="D152" s="259" t="s">
        <v>180</v>
      </c>
      <c r="E152" s="41"/>
      <c r="F152" s="263" t="s">
        <v>918</v>
      </c>
      <c r="G152" s="41"/>
      <c r="H152" s="41"/>
      <c r="I152" s="157"/>
      <c r="J152" s="41"/>
      <c r="K152" s="41"/>
      <c r="L152" s="45"/>
      <c r="M152" s="261"/>
      <c r="N152" s="262"/>
      <c r="O152" s="92"/>
      <c r="P152" s="92"/>
      <c r="Q152" s="92"/>
      <c r="R152" s="92"/>
      <c r="S152" s="92"/>
      <c r="T152" s="93"/>
      <c r="U152" s="39"/>
      <c r="V152" s="39"/>
      <c r="W152" s="39"/>
      <c r="X152" s="39"/>
      <c r="Y152" s="39"/>
      <c r="Z152" s="39"/>
      <c r="AA152" s="39"/>
      <c r="AB152" s="39"/>
      <c r="AC152" s="39"/>
      <c r="AD152" s="39"/>
      <c r="AE152" s="39"/>
      <c r="AT152" s="18" t="s">
        <v>180</v>
      </c>
      <c r="AU152" s="18" t="s">
        <v>85</v>
      </c>
    </row>
    <row r="153" s="2" customFormat="1" ht="21.75" customHeight="1">
      <c r="A153" s="39"/>
      <c r="B153" s="40"/>
      <c r="C153" s="246" t="s">
        <v>156</v>
      </c>
      <c r="D153" s="246" t="s">
        <v>151</v>
      </c>
      <c r="E153" s="247" t="s">
        <v>919</v>
      </c>
      <c r="F153" s="248" t="s">
        <v>920</v>
      </c>
      <c r="G153" s="249" t="s">
        <v>176</v>
      </c>
      <c r="H153" s="250">
        <v>18.460000000000001</v>
      </c>
      <c r="I153" s="251"/>
      <c r="J153" s="252">
        <f>ROUND(I153*H153,2)</f>
        <v>0</v>
      </c>
      <c r="K153" s="248" t="s">
        <v>155</v>
      </c>
      <c r="L153" s="45"/>
      <c r="M153" s="253" t="s">
        <v>1</v>
      </c>
      <c r="N153" s="254" t="s">
        <v>42</v>
      </c>
      <c r="O153" s="92"/>
      <c r="P153" s="255">
        <f>O153*H153</f>
        <v>0</v>
      </c>
      <c r="Q153" s="255">
        <v>0.036900000000000002</v>
      </c>
      <c r="R153" s="255">
        <f>Q153*H153</f>
        <v>0.68117400000000006</v>
      </c>
      <c r="S153" s="255">
        <v>0</v>
      </c>
      <c r="T153" s="256">
        <f>S153*H153</f>
        <v>0</v>
      </c>
      <c r="U153" s="39"/>
      <c r="V153" s="39"/>
      <c r="W153" s="39"/>
      <c r="X153" s="39"/>
      <c r="Y153" s="39"/>
      <c r="Z153" s="39"/>
      <c r="AA153" s="39"/>
      <c r="AB153" s="39"/>
      <c r="AC153" s="39"/>
      <c r="AD153" s="39"/>
      <c r="AE153" s="39"/>
      <c r="AR153" s="257" t="s">
        <v>156</v>
      </c>
      <c r="AT153" s="257" t="s">
        <v>151</v>
      </c>
      <c r="AU153" s="257" t="s">
        <v>85</v>
      </c>
      <c r="AY153" s="18" t="s">
        <v>149</v>
      </c>
      <c r="BE153" s="258">
        <f>IF(N153="základní",J153,0)</f>
        <v>0</v>
      </c>
      <c r="BF153" s="258">
        <f>IF(N153="snížená",J153,0)</f>
        <v>0</v>
      </c>
      <c r="BG153" s="258">
        <f>IF(N153="zákl. přenesená",J153,0)</f>
        <v>0</v>
      </c>
      <c r="BH153" s="258">
        <f>IF(N153="sníž. přenesená",J153,0)</f>
        <v>0</v>
      </c>
      <c r="BI153" s="258">
        <f>IF(N153="nulová",J153,0)</f>
        <v>0</v>
      </c>
      <c r="BJ153" s="18" t="s">
        <v>21</v>
      </c>
      <c r="BK153" s="258">
        <f>ROUND(I153*H153,2)</f>
        <v>0</v>
      </c>
      <c r="BL153" s="18" t="s">
        <v>156</v>
      </c>
      <c r="BM153" s="257" t="s">
        <v>921</v>
      </c>
    </row>
    <row r="154" s="2" customFormat="1">
      <c r="A154" s="39"/>
      <c r="B154" s="40"/>
      <c r="C154" s="41"/>
      <c r="D154" s="259" t="s">
        <v>158</v>
      </c>
      <c r="E154" s="41"/>
      <c r="F154" s="260" t="s">
        <v>922</v>
      </c>
      <c r="G154" s="41"/>
      <c r="H154" s="41"/>
      <c r="I154" s="157"/>
      <c r="J154" s="41"/>
      <c r="K154" s="41"/>
      <c r="L154" s="45"/>
      <c r="M154" s="261"/>
      <c r="N154" s="262"/>
      <c r="O154" s="92"/>
      <c r="P154" s="92"/>
      <c r="Q154" s="92"/>
      <c r="R154" s="92"/>
      <c r="S154" s="92"/>
      <c r="T154" s="93"/>
      <c r="U154" s="39"/>
      <c r="V154" s="39"/>
      <c r="W154" s="39"/>
      <c r="X154" s="39"/>
      <c r="Y154" s="39"/>
      <c r="Z154" s="39"/>
      <c r="AA154" s="39"/>
      <c r="AB154" s="39"/>
      <c r="AC154" s="39"/>
      <c r="AD154" s="39"/>
      <c r="AE154" s="39"/>
      <c r="AT154" s="18" t="s">
        <v>158</v>
      </c>
      <c r="AU154" s="18" t="s">
        <v>85</v>
      </c>
    </row>
    <row r="155" s="2" customFormat="1">
      <c r="A155" s="39"/>
      <c r="B155" s="40"/>
      <c r="C155" s="41"/>
      <c r="D155" s="259" t="s">
        <v>160</v>
      </c>
      <c r="E155" s="41"/>
      <c r="F155" s="263" t="s">
        <v>187</v>
      </c>
      <c r="G155" s="41"/>
      <c r="H155" s="41"/>
      <c r="I155" s="157"/>
      <c r="J155" s="41"/>
      <c r="K155" s="41"/>
      <c r="L155" s="45"/>
      <c r="M155" s="261"/>
      <c r="N155" s="262"/>
      <c r="O155" s="92"/>
      <c r="P155" s="92"/>
      <c r="Q155" s="92"/>
      <c r="R155" s="92"/>
      <c r="S155" s="92"/>
      <c r="T155" s="93"/>
      <c r="U155" s="39"/>
      <c r="V155" s="39"/>
      <c r="W155" s="39"/>
      <c r="X155" s="39"/>
      <c r="Y155" s="39"/>
      <c r="Z155" s="39"/>
      <c r="AA155" s="39"/>
      <c r="AB155" s="39"/>
      <c r="AC155" s="39"/>
      <c r="AD155" s="39"/>
      <c r="AE155" s="39"/>
      <c r="AT155" s="18" t="s">
        <v>160</v>
      </c>
      <c r="AU155" s="18" t="s">
        <v>85</v>
      </c>
    </row>
    <row r="156" s="13" customFormat="1">
      <c r="A156" s="13"/>
      <c r="B156" s="264"/>
      <c r="C156" s="265"/>
      <c r="D156" s="259" t="s">
        <v>162</v>
      </c>
      <c r="E156" s="266" t="s">
        <v>1</v>
      </c>
      <c r="F156" s="267" t="s">
        <v>923</v>
      </c>
      <c r="G156" s="265"/>
      <c r="H156" s="266" t="s">
        <v>1</v>
      </c>
      <c r="I156" s="268"/>
      <c r="J156" s="265"/>
      <c r="K156" s="265"/>
      <c r="L156" s="269"/>
      <c r="M156" s="270"/>
      <c r="N156" s="271"/>
      <c r="O156" s="271"/>
      <c r="P156" s="271"/>
      <c r="Q156" s="271"/>
      <c r="R156" s="271"/>
      <c r="S156" s="271"/>
      <c r="T156" s="272"/>
      <c r="U156" s="13"/>
      <c r="V156" s="13"/>
      <c r="W156" s="13"/>
      <c r="X156" s="13"/>
      <c r="Y156" s="13"/>
      <c r="Z156" s="13"/>
      <c r="AA156" s="13"/>
      <c r="AB156" s="13"/>
      <c r="AC156" s="13"/>
      <c r="AD156" s="13"/>
      <c r="AE156" s="13"/>
      <c r="AT156" s="273" t="s">
        <v>162</v>
      </c>
      <c r="AU156" s="273" t="s">
        <v>85</v>
      </c>
      <c r="AV156" s="13" t="s">
        <v>21</v>
      </c>
      <c r="AW156" s="13" t="s">
        <v>34</v>
      </c>
      <c r="AX156" s="13" t="s">
        <v>77</v>
      </c>
      <c r="AY156" s="273" t="s">
        <v>149</v>
      </c>
    </row>
    <row r="157" s="14" customFormat="1">
      <c r="A157" s="14"/>
      <c r="B157" s="274"/>
      <c r="C157" s="275"/>
      <c r="D157" s="259" t="s">
        <v>162</v>
      </c>
      <c r="E157" s="276" t="s">
        <v>1</v>
      </c>
      <c r="F157" s="277" t="s">
        <v>924</v>
      </c>
      <c r="G157" s="275"/>
      <c r="H157" s="278">
        <v>18.460000000000001</v>
      </c>
      <c r="I157" s="279"/>
      <c r="J157" s="275"/>
      <c r="K157" s="275"/>
      <c r="L157" s="280"/>
      <c r="M157" s="281"/>
      <c r="N157" s="282"/>
      <c r="O157" s="282"/>
      <c r="P157" s="282"/>
      <c r="Q157" s="282"/>
      <c r="R157" s="282"/>
      <c r="S157" s="282"/>
      <c r="T157" s="283"/>
      <c r="U157" s="14"/>
      <c r="V157" s="14"/>
      <c r="W157" s="14"/>
      <c r="X157" s="14"/>
      <c r="Y157" s="14"/>
      <c r="Z157" s="14"/>
      <c r="AA157" s="14"/>
      <c r="AB157" s="14"/>
      <c r="AC157" s="14"/>
      <c r="AD157" s="14"/>
      <c r="AE157" s="14"/>
      <c r="AT157" s="284" t="s">
        <v>162</v>
      </c>
      <c r="AU157" s="284" t="s">
        <v>85</v>
      </c>
      <c r="AV157" s="14" t="s">
        <v>85</v>
      </c>
      <c r="AW157" s="14" t="s">
        <v>34</v>
      </c>
      <c r="AX157" s="14" t="s">
        <v>21</v>
      </c>
      <c r="AY157" s="284" t="s">
        <v>149</v>
      </c>
    </row>
    <row r="158" s="2" customFormat="1" ht="21.75" customHeight="1">
      <c r="A158" s="39"/>
      <c r="B158" s="40"/>
      <c r="C158" s="246" t="s">
        <v>191</v>
      </c>
      <c r="D158" s="246" t="s">
        <v>151</v>
      </c>
      <c r="E158" s="247" t="s">
        <v>925</v>
      </c>
      <c r="F158" s="248" t="s">
        <v>926</v>
      </c>
      <c r="G158" s="249" t="s">
        <v>154</v>
      </c>
      <c r="H158" s="250">
        <v>375</v>
      </c>
      <c r="I158" s="251"/>
      <c r="J158" s="252">
        <f>ROUND(I158*H158,2)</f>
        <v>0</v>
      </c>
      <c r="K158" s="248" t="s">
        <v>155</v>
      </c>
      <c r="L158" s="45"/>
      <c r="M158" s="253" t="s">
        <v>1</v>
      </c>
      <c r="N158" s="254" t="s">
        <v>42</v>
      </c>
      <c r="O158" s="92"/>
      <c r="P158" s="255">
        <f>O158*H158</f>
        <v>0</v>
      </c>
      <c r="Q158" s="255">
        <v>0</v>
      </c>
      <c r="R158" s="255">
        <f>Q158*H158</f>
        <v>0</v>
      </c>
      <c r="S158" s="255">
        <v>0</v>
      </c>
      <c r="T158" s="256">
        <f>S158*H158</f>
        <v>0</v>
      </c>
      <c r="U158" s="39"/>
      <c r="V158" s="39"/>
      <c r="W158" s="39"/>
      <c r="X158" s="39"/>
      <c r="Y158" s="39"/>
      <c r="Z158" s="39"/>
      <c r="AA158" s="39"/>
      <c r="AB158" s="39"/>
      <c r="AC158" s="39"/>
      <c r="AD158" s="39"/>
      <c r="AE158" s="39"/>
      <c r="AR158" s="257" t="s">
        <v>156</v>
      </c>
      <c r="AT158" s="257" t="s">
        <v>151</v>
      </c>
      <c r="AU158" s="257" t="s">
        <v>85</v>
      </c>
      <c r="AY158" s="18" t="s">
        <v>149</v>
      </c>
      <c r="BE158" s="258">
        <f>IF(N158="základní",J158,0)</f>
        <v>0</v>
      </c>
      <c r="BF158" s="258">
        <f>IF(N158="snížená",J158,0)</f>
        <v>0</v>
      </c>
      <c r="BG158" s="258">
        <f>IF(N158="zákl. přenesená",J158,0)</f>
        <v>0</v>
      </c>
      <c r="BH158" s="258">
        <f>IF(N158="sníž. přenesená",J158,0)</f>
        <v>0</v>
      </c>
      <c r="BI158" s="258">
        <f>IF(N158="nulová",J158,0)</f>
        <v>0</v>
      </c>
      <c r="BJ158" s="18" t="s">
        <v>21</v>
      </c>
      <c r="BK158" s="258">
        <f>ROUND(I158*H158,2)</f>
        <v>0</v>
      </c>
      <c r="BL158" s="18" t="s">
        <v>156</v>
      </c>
      <c r="BM158" s="257" t="s">
        <v>927</v>
      </c>
    </row>
    <row r="159" s="2" customFormat="1">
      <c r="A159" s="39"/>
      <c r="B159" s="40"/>
      <c r="C159" s="41"/>
      <c r="D159" s="259" t="s">
        <v>158</v>
      </c>
      <c r="E159" s="41"/>
      <c r="F159" s="260" t="s">
        <v>928</v>
      </c>
      <c r="G159" s="41"/>
      <c r="H159" s="41"/>
      <c r="I159" s="157"/>
      <c r="J159" s="41"/>
      <c r="K159" s="41"/>
      <c r="L159" s="45"/>
      <c r="M159" s="261"/>
      <c r="N159" s="262"/>
      <c r="O159" s="92"/>
      <c r="P159" s="92"/>
      <c r="Q159" s="92"/>
      <c r="R159" s="92"/>
      <c r="S159" s="92"/>
      <c r="T159" s="93"/>
      <c r="U159" s="39"/>
      <c r="V159" s="39"/>
      <c r="W159" s="39"/>
      <c r="X159" s="39"/>
      <c r="Y159" s="39"/>
      <c r="Z159" s="39"/>
      <c r="AA159" s="39"/>
      <c r="AB159" s="39"/>
      <c r="AC159" s="39"/>
      <c r="AD159" s="39"/>
      <c r="AE159" s="39"/>
      <c r="AT159" s="18" t="s">
        <v>158</v>
      </c>
      <c r="AU159" s="18" t="s">
        <v>85</v>
      </c>
    </row>
    <row r="160" s="2" customFormat="1">
      <c r="A160" s="39"/>
      <c r="B160" s="40"/>
      <c r="C160" s="41"/>
      <c r="D160" s="259" t="s">
        <v>160</v>
      </c>
      <c r="E160" s="41"/>
      <c r="F160" s="263" t="s">
        <v>196</v>
      </c>
      <c r="G160" s="41"/>
      <c r="H160" s="41"/>
      <c r="I160" s="157"/>
      <c r="J160" s="41"/>
      <c r="K160" s="41"/>
      <c r="L160" s="45"/>
      <c r="M160" s="261"/>
      <c r="N160" s="262"/>
      <c r="O160" s="92"/>
      <c r="P160" s="92"/>
      <c r="Q160" s="92"/>
      <c r="R160" s="92"/>
      <c r="S160" s="92"/>
      <c r="T160" s="93"/>
      <c r="U160" s="39"/>
      <c r="V160" s="39"/>
      <c r="W160" s="39"/>
      <c r="X160" s="39"/>
      <c r="Y160" s="39"/>
      <c r="Z160" s="39"/>
      <c r="AA160" s="39"/>
      <c r="AB160" s="39"/>
      <c r="AC160" s="39"/>
      <c r="AD160" s="39"/>
      <c r="AE160" s="39"/>
      <c r="AT160" s="18" t="s">
        <v>160</v>
      </c>
      <c r="AU160" s="18" t="s">
        <v>85</v>
      </c>
    </row>
    <row r="161" s="2" customFormat="1">
      <c r="A161" s="39"/>
      <c r="B161" s="40"/>
      <c r="C161" s="41"/>
      <c r="D161" s="259" t="s">
        <v>180</v>
      </c>
      <c r="E161" s="41"/>
      <c r="F161" s="263" t="s">
        <v>929</v>
      </c>
      <c r="G161" s="41"/>
      <c r="H161" s="41"/>
      <c r="I161" s="157"/>
      <c r="J161" s="41"/>
      <c r="K161" s="41"/>
      <c r="L161" s="45"/>
      <c r="M161" s="261"/>
      <c r="N161" s="262"/>
      <c r="O161" s="92"/>
      <c r="P161" s="92"/>
      <c r="Q161" s="92"/>
      <c r="R161" s="92"/>
      <c r="S161" s="92"/>
      <c r="T161" s="93"/>
      <c r="U161" s="39"/>
      <c r="V161" s="39"/>
      <c r="W161" s="39"/>
      <c r="X161" s="39"/>
      <c r="Y161" s="39"/>
      <c r="Z161" s="39"/>
      <c r="AA161" s="39"/>
      <c r="AB161" s="39"/>
      <c r="AC161" s="39"/>
      <c r="AD161" s="39"/>
      <c r="AE161" s="39"/>
      <c r="AT161" s="18" t="s">
        <v>180</v>
      </c>
      <c r="AU161" s="18" t="s">
        <v>85</v>
      </c>
    </row>
    <row r="162" s="2" customFormat="1" ht="33" customHeight="1">
      <c r="A162" s="39"/>
      <c r="B162" s="40"/>
      <c r="C162" s="246" t="s">
        <v>202</v>
      </c>
      <c r="D162" s="246" t="s">
        <v>151</v>
      </c>
      <c r="E162" s="247" t="s">
        <v>930</v>
      </c>
      <c r="F162" s="248" t="s">
        <v>931</v>
      </c>
      <c r="G162" s="249" t="s">
        <v>169</v>
      </c>
      <c r="H162" s="250">
        <v>1090.8969999999999</v>
      </c>
      <c r="I162" s="251"/>
      <c r="J162" s="252">
        <f>ROUND(I162*H162,2)</f>
        <v>0</v>
      </c>
      <c r="K162" s="248" t="s">
        <v>155</v>
      </c>
      <c r="L162" s="45"/>
      <c r="M162" s="253" t="s">
        <v>1</v>
      </c>
      <c r="N162" s="254" t="s">
        <v>42</v>
      </c>
      <c r="O162" s="92"/>
      <c r="P162" s="255">
        <f>O162*H162</f>
        <v>0</v>
      </c>
      <c r="Q162" s="255">
        <v>0</v>
      </c>
      <c r="R162" s="255">
        <f>Q162*H162</f>
        <v>0</v>
      </c>
      <c r="S162" s="255">
        <v>0</v>
      </c>
      <c r="T162" s="256">
        <f>S162*H162</f>
        <v>0</v>
      </c>
      <c r="U162" s="39"/>
      <c r="V162" s="39"/>
      <c r="W162" s="39"/>
      <c r="X162" s="39"/>
      <c r="Y162" s="39"/>
      <c r="Z162" s="39"/>
      <c r="AA162" s="39"/>
      <c r="AB162" s="39"/>
      <c r="AC162" s="39"/>
      <c r="AD162" s="39"/>
      <c r="AE162" s="39"/>
      <c r="AR162" s="257" t="s">
        <v>156</v>
      </c>
      <c r="AT162" s="257" t="s">
        <v>151</v>
      </c>
      <c r="AU162" s="257" t="s">
        <v>85</v>
      </c>
      <c r="AY162" s="18" t="s">
        <v>149</v>
      </c>
      <c r="BE162" s="258">
        <f>IF(N162="základní",J162,0)</f>
        <v>0</v>
      </c>
      <c r="BF162" s="258">
        <f>IF(N162="snížená",J162,0)</f>
        <v>0</v>
      </c>
      <c r="BG162" s="258">
        <f>IF(N162="zákl. přenesená",J162,0)</f>
        <v>0</v>
      </c>
      <c r="BH162" s="258">
        <f>IF(N162="sníž. přenesená",J162,0)</f>
        <v>0</v>
      </c>
      <c r="BI162" s="258">
        <f>IF(N162="nulová",J162,0)</f>
        <v>0</v>
      </c>
      <c r="BJ162" s="18" t="s">
        <v>21</v>
      </c>
      <c r="BK162" s="258">
        <f>ROUND(I162*H162,2)</f>
        <v>0</v>
      </c>
      <c r="BL162" s="18" t="s">
        <v>156</v>
      </c>
      <c r="BM162" s="257" t="s">
        <v>932</v>
      </c>
    </row>
    <row r="163" s="2" customFormat="1">
      <c r="A163" s="39"/>
      <c r="B163" s="40"/>
      <c r="C163" s="41"/>
      <c r="D163" s="259" t="s">
        <v>158</v>
      </c>
      <c r="E163" s="41"/>
      <c r="F163" s="260" t="s">
        <v>933</v>
      </c>
      <c r="G163" s="41"/>
      <c r="H163" s="41"/>
      <c r="I163" s="157"/>
      <c r="J163" s="41"/>
      <c r="K163" s="41"/>
      <c r="L163" s="45"/>
      <c r="M163" s="261"/>
      <c r="N163" s="262"/>
      <c r="O163" s="92"/>
      <c r="P163" s="92"/>
      <c r="Q163" s="92"/>
      <c r="R163" s="92"/>
      <c r="S163" s="92"/>
      <c r="T163" s="93"/>
      <c r="U163" s="39"/>
      <c r="V163" s="39"/>
      <c r="W163" s="39"/>
      <c r="X163" s="39"/>
      <c r="Y163" s="39"/>
      <c r="Z163" s="39"/>
      <c r="AA163" s="39"/>
      <c r="AB163" s="39"/>
      <c r="AC163" s="39"/>
      <c r="AD163" s="39"/>
      <c r="AE163" s="39"/>
      <c r="AT163" s="18" t="s">
        <v>158</v>
      </c>
      <c r="AU163" s="18" t="s">
        <v>85</v>
      </c>
    </row>
    <row r="164" s="2" customFormat="1">
      <c r="A164" s="39"/>
      <c r="B164" s="40"/>
      <c r="C164" s="41"/>
      <c r="D164" s="259" t="s">
        <v>160</v>
      </c>
      <c r="E164" s="41"/>
      <c r="F164" s="263" t="s">
        <v>207</v>
      </c>
      <c r="G164" s="41"/>
      <c r="H164" s="41"/>
      <c r="I164" s="157"/>
      <c r="J164" s="41"/>
      <c r="K164" s="41"/>
      <c r="L164" s="45"/>
      <c r="M164" s="261"/>
      <c r="N164" s="262"/>
      <c r="O164" s="92"/>
      <c r="P164" s="92"/>
      <c r="Q164" s="92"/>
      <c r="R164" s="92"/>
      <c r="S164" s="92"/>
      <c r="T164" s="93"/>
      <c r="U164" s="39"/>
      <c r="V164" s="39"/>
      <c r="W164" s="39"/>
      <c r="X164" s="39"/>
      <c r="Y164" s="39"/>
      <c r="Z164" s="39"/>
      <c r="AA164" s="39"/>
      <c r="AB164" s="39"/>
      <c r="AC164" s="39"/>
      <c r="AD164" s="39"/>
      <c r="AE164" s="39"/>
      <c r="AT164" s="18" t="s">
        <v>160</v>
      </c>
      <c r="AU164" s="18" t="s">
        <v>85</v>
      </c>
    </row>
    <row r="165" s="2" customFormat="1">
      <c r="A165" s="39"/>
      <c r="B165" s="40"/>
      <c r="C165" s="41"/>
      <c r="D165" s="259" t="s">
        <v>180</v>
      </c>
      <c r="E165" s="41"/>
      <c r="F165" s="263" t="s">
        <v>934</v>
      </c>
      <c r="G165" s="41"/>
      <c r="H165" s="41"/>
      <c r="I165" s="157"/>
      <c r="J165" s="41"/>
      <c r="K165" s="41"/>
      <c r="L165" s="45"/>
      <c r="M165" s="261"/>
      <c r="N165" s="262"/>
      <c r="O165" s="92"/>
      <c r="P165" s="92"/>
      <c r="Q165" s="92"/>
      <c r="R165" s="92"/>
      <c r="S165" s="92"/>
      <c r="T165" s="93"/>
      <c r="U165" s="39"/>
      <c r="V165" s="39"/>
      <c r="W165" s="39"/>
      <c r="X165" s="39"/>
      <c r="Y165" s="39"/>
      <c r="Z165" s="39"/>
      <c r="AA165" s="39"/>
      <c r="AB165" s="39"/>
      <c r="AC165" s="39"/>
      <c r="AD165" s="39"/>
      <c r="AE165" s="39"/>
      <c r="AT165" s="18" t="s">
        <v>180</v>
      </c>
      <c r="AU165" s="18" t="s">
        <v>85</v>
      </c>
    </row>
    <row r="166" s="13" customFormat="1">
      <c r="A166" s="13"/>
      <c r="B166" s="264"/>
      <c r="C166" s="265"/>
      <c r="D166" s="259" t="s">
        <v>162</v>
      </c>
      <c r="E166" s="266" t="s">
        <v>1</v>
      </c>
      <c r="F166" s="267" t="s">
        <v>935</v>
      </c>
      <c r="G166" s="265"/>
      <c r="H166" s="266" t="s">
        <v>1</v>
      </c>
      <c r="I166" s="268"/>
      <c r="J166" s="265"/>
      <c r="K166" s="265"/>
      <c r="L166" s="269"/>
      <c r="M166" s="270"/>
      <c r="N166" s="271"/>
      <c r="O166" s="271"/>
      <c r="P166" s="271"/>
      <c r="Q166" s="271"/>
      <c r="R166" s="271"/>
      <c r="S166" s="271"/>
      <c r="T166" s="272"/>
      <c r="U166" s="13"/>
      <c r="V166" s="13"/>
      <c r="W166" s="13"/>
      <c r="X166" s="13"/>
      <c r="Y166" s="13"/>
      <c r="Z166" s="13"/>
      <c r="AA166" s="13"/>
      <c r="AB166" s="13"/>
      <c r="AC166" s="13"/>
      <c r="AD166" s="13"/>
      <c r="AE166" s="13"/>
      <c r="AT166" s="273" t="s">
        <v>162</v>
      </c>
      <c r="AU166" s="273" t="s">
        <v>85</v>
      </c>
      <c r="AV166" s="13" t="s">
        <v>21</v>
      </c>
      <c r="AW166" s="13" t="s">
        <v>34</v>
      </c>
      <c r="AX166" s="13" t="s">
        <v>77</v>
      </c>
      <c r="AY166" s="273" t="s">
        <v>149</v>
      </c>
    </row>
    <row r="167" s="14" customFormat="1">
      <c r="A167" s="14"/>
      <c r="B167" s="274"/>
      <c r="C167" s="275"/>
      <c r="D167" s="259" t="s">
        <v>162</v>
      </c>
      <c r="E167" s="276" t="s">
        <v>1</v>
      </c>
      <c r="F167" s="277" t="s">
        <v>936</v>
      </c>
      <c r="G167" s="275"/>
      <c r="H167" s="278">
        <v>1166.7149999999999</v>
      </c>
      <c r="I167" s="279"/>
      <c r="J167" s="275"/>
      <c r="K167" s="275"/>
      <c r="L167" s="280"/>
      <c r="M167" s="281"/>
      <c r="N167" s="282"/>
      <c r="O167" s="282"/>
      <c r="P167" s="282"/>
      <c r="Q167" s="282"/>
      <c r="R167" s="282"/>
      <c r="S167" s="282"/>
      <c r="T167" s="283"/>
      <c r="U167" s="14"/>
      <c r="V167" s="14"/>
      <c r="W167" s="14"/>
      <c r="X167" s="14"/>
      <c r="Y167" s="14"/>
      <c r="Z167" s="14"/>
      <c r="AA167" s="14"/>
      <c r="AB167" s="14"/>
      <c r="AC167" s="14"/>
      <c r="AD167" s="14"/>
      <c r="AE167" s="14"/>
      <c r="AT167" s="284" t="s">
        <v>162</v>
      </c>
      <c r="AU167" s="284" t="s">
        <v>85</v>
      </c>
      <c r="AV167" s="14" t="s">
        <v>85</v>
      </c>
      <c r="AW167" s="14" t="s">
        <v>34</v>
      </c>
      <c r="AX167" s="14" t="s">
        <v>77</v>
      </c>
      <c r="AY167" s="284" t="s">
        <v>149</v>
      </c>
    </row>
    <row r="168" s="16" customFormat="1">
      <c r="A168" s="16"/>
      <c r="B168" s="296"/>
      <c r="C168" s="297"/>
      <c r="D168" s="259" t="s">
        <v>162</v>
      </c>
      <c r="E168" s="298" t="s">
        <v>1</v>
      </c>
      <c r="F168" s="299" t="s">
        <v>213</v>
      </c>
      <c r="G168" s="297"/>
      <c r="H168" s="300">
        <v>1166.7149999999999</v>
      </c>
      <c r="I168" s="301"/>
      <c r="J168" s="297"/>
      <c r="K168" s="297"/>
      <c r="L168" s="302"/>
      <c r="M168" s="303"/>
      <c r="N168" s="304"/>
      <c r="O168" s="304"/>
      <c r="P168" s="304"/>
      <c r="Q168" s="304"/>
      <c r="R168" s="304"/>
      <c r="S168" s="304"/>
      <c r="T168" s="305"/>
      <c r="U168" s="16"/>
      <c r="V168" s="16"/>
      <c r="W168" s="16"/>
      <c r="X168" s="16"/>
      <c r="Y168" s="16"/>
      <c r="Z168" s="16"/>
      <c r="AA168" s="16"/>
      <c r="AB168" s="16"/>
      <c r="AC168" s="16"/>
      <c r="AD168" s="16"/>
      <c r="AE168" s="16"/>
      <c r="AT168" s="306" t="s">
        <v>162</v>
      </c>
      <c r="AU168" s="306" t="s">
        <v>85</v>
      </c>
      <c r="AV168" s="16" t="s">
        <v>91</v>
      </c>
      <c r="AW168" s="16" t="s">
        <v>34</v>
      </c>
      <c r="AX168" s="16" t="s">
        <v>77</v>
      </c>
      <c r="AY168" s="306" t="s">
        <v>149</v>
      </c>
    </row>
    <row r="169" s="13" customFormat="1">
      <c r="A169" s="13"/>
      <c r="B169" s="264"/>
      <c r="C169" s="265"/>
      <c r="D169" s="259" t="s">
        <v>162</v>
      </c>
      <c r="E169" s="266" t="s">
        <v>1</v>
      </c>
      <c r="F169" s="267" t="s">
        <v>937</v>
      </c>
      <c r="G169" s="265"/>
      <c r="H169" s="266" t="s">
        <v>1</v>
      </c>
      <c r="I169" s="268"/>
      <c r="J169" s="265"/>
      <c r="K169" s="265"/>
      <c r="L169" s="269"/>
      <c r="M169" s="270"/>
      <c r="N169" s="271"/>
      <c r="O169" s="271"/>
      <c r="P169" s="271"/>
      <c r="Q169" s="271"/>
      <c r="R169" s="271"/>
      <c r="S169" s="271"/>
      <c r="T169" s="272"/>
      <c r="U169" s="13"/>
      <c r="V169" s="13"/>
      <c r="W169" s="13"/>
      <c r="X169" s="13"/>
      <c r="Y169" s="13"/>
      <c r="Z169" s="13"/>
      <c r="AA169" s="13"/>
      <c r="AB169" s="13"/>
      <c r="AC169" s="13"/>
      <c r="AD169" s="13"/>
      <c r="AE169" s="13"/>
      <c r="AT169" s="273" t="s">
        <v>162</v>
      </c>
      <c r="AU169" s="273" t="s">
        <v>85</v>
      </c>
      <c r="AV169" s="13" t="s">
        <v>21</v>
      </c>
      <c r="AW169" s="13" t="s">
        <v>34</v>
      </c>
      <c r="AX169" s="13" t="s">
        <v>77</v>
      </c>
      <c r="AY169" s="273" t="s">
        <v>149</v>
      </c>
    </row>
    <row r="170" s="14" customFormat="1">
      <c r="A170" s="14"/>
      <c r="B170" s="274"/>
      <c r="C170" s="275"/>
      <c r="D170" s="259" t="s">
        <v>162</v>
      </c>
      <c r="E170" s="276" t="s">
        <v>1</v>
      </c>
      <c r="F170" s="277" t="s">
        <v>938</v>
      </c>
      <c r="G170" s="275"/>
      <c r="H170" s="278">
        <v>-21.190000000000001</v>
      </c>
      <c r="I170" s="279"/>
      <c r="J170" s="275"/>
      <c r="K170" s="275"/>
      <c r="L170" s="280"/>
      <c r="M170" s="281"/>
      <c r="N170" s="282"/>
      <c r="O170" s="282"/>
      <c r="P170" s="282"/>
      <c r="Q170" s="282"/>
      <c r="R170" s="282"/>
      <c r="S170" s="282"/>
      <c r="T170" s="283"/>
      <c r="U170" s="14"/>
      <c r="V170" s="14"/>
      <c r="W170" s="14"/>
      <c r="X170" s="14"/>
      <c r="Y170" s="14"/>
      <c r="Z170" s="14"/>
      <c r="AA170" s="14"/>
      <c r="AB170" s="14"/>
      <c r="AC170" s="14"/>
      <c r="AD170" s="14"/>
      <c r="AE170" s="14"/>
      <c r="AT170" s="284" t="s">
        <v>162</v>
      </c>
      <c r="AU170" s="284" t="s">
        <v>85</v>
      </c>
      <c r="AV170" s="14" t="s">
        <v>85</v>
      </c>
      <c r="AW170" s="14" t="s">
        <v>34</v>
      </c>
      <c r="AX170" s="14" t="s">
        <v>77</v>
      </c>
      <c r="AY170" s="284" t="s">
        <v>149</v>
      </c>
    </row>
    <row r="171" s="13" customFormat="1">
      <c r="A171" s="13"/>
      <c r="B171" s="264"/>
      <c r="C171" s="265"/>
      <c r="D171" s="259" t="s">
        <v>162</v>
      </c>
      <c r="E171" s="266" t="s">
        <v>1</v>
      </c>
      <c r="F171" s="267" t="s">
        <v>939</v>
      </c>
      <c r="G171" s="265"/>
      <c r="H171" s="266" t="s">
        <v>1</v>
      </c>
      <c r="I171" s="268"/>
      <c r="J171" s="265"/>
      <c r="K171" s="265"/>
      <c r="L171" s="269"/>
      <c r="M171" s="270"/>
      <c r="N171" s="271"/>
      <c r="O171" s="271"/>
      <c r="P171" s="271"/>
      <c r="Q171" s="271"/>
      <c r="R171" s="271"/>
      <c r="S171" s="271"/>
      <c r="T171" s="272"/>
      <c r="U171" s="13"/>
      <c r="V171" s="13"/>
      <c r="W171" s="13"/>
      <c r="X171" s="13"/>
      <c r="Y171" s="13"/>
      <c r="Z171" s="13"/>
      <c r="AA171" s="13"/>
      <c r="AB171" s="13"/>
      <c r="AC171" s="13"/>
      <c r="AD171" s="13"/>
      <c r="AE171" s="13"/>
      <c r="AT171" s="273" t="s">
        <v>162</v>
      </c>
      <c r="AU171" s="273" t="s">
        <v>85</v>
      </c>
      <c r="AV171" s="13" t="s">
        <v>21</v>
      </c>
      <c r="AW171" s="13" t="s">
        <v>34</v>
      </c>
      <c r="AX171" s="13" t="s">
        <v>77</v>
      </c>
      <c r="AY171" s="273" t="s">
        <v>149</v>
      </c>
    </row>
    <row r="172" s="14" customFormat="1">
      <c r="A172" s="14"/>
      <c r="B172" s="274"/>
      <c r="C172" s="275"/>
      <c r="D172" s="259" t="s">
        <v>162</v>
      </c>
      <c r="E172" s="276" t="s">
        <v>1</v>
      </c>
      <c r="F172" s="277" t="s">
        <v>940</v>
      </c>
      <c r="G172" s="275"/>
      <c r="H172" s="278">
        <v>-3.3279999999999998</v>
      </c>
      <c r="I172" s="279"/>
      <c r="J172" s="275"/>
      <c r="K172" s="275"/>
      <c r="L172" s="280"/>
      <c r="M172" s="281"/>
      <c r="N172" s="282"/>
      <c r="O172" s="282"/>
      <c r="P172" s="282"/>
      <c r="Q172" s="282"/>
      <c r="R172" s="282"/>
      <c r="S172" s="282"/>
      <c r="T172" s="283"/>
      <c r="U172" s="14"/>
      <c r="V172" s="14"/>
      <c r="W172" s="14"/>
      <c r="X172" s="14"/>
      <c r="Y172" s="14"/>
      <c r="Z172" s="14"/>
      <c r="AA172" s="14"/>
      <c r="AB172" s="14"/>
      <c r="AC172" s="14"/>
      <c r="AD172" s="14"/>
      <c r="AE172" s="14"/>
      <c r="AT172" s="284" t="s">
        <v>162</v>
      </c>
      <c r="AU172" s="284" t="s">
        <v>85</v>
      </c>
      <c r="AV172" s="14" t="s">
        <v>85</v>
      </c>
      <c r="AW172" s="14" t="s">
        <v>34</v>
      </c>
      <c r="AX172" s="14" t="s">
        <v>77</v>
      </c>
      <c r="AY172" s="284" t="s">
        <v>149</v>
      </c>
    </row>
    <row r="173" s="13" customFormat="1">
      <c r="A173" s="13"/>
      <c r="B173" s="264"/>
      <c r="C173" s="265"/>
      <c r="D173" s="259" t="s">
        <v>162</v>
      </c>
      <c r="E173" s="266" t="s">
        <v>1</v>
      </c>
      <c r="F173" s="267" t="s">
        <v>869</v>
      </c>
      <c r="G173" s="265"/>
      <c r="H173" s="266" t="s">
        <v>1</v>
      </c>
      <c r="I173" s="268"/>
      <c r="J173" s="265"/>
      <c r="K173" s="265"/>
      <c r="L173" s="269"/>
      <c r="M173" s="270"/>
      <c r="N173" s="271"/>
      <c r="O173" s="271"/>
      <c r="P173" s="271"/>
      <c r="Q173" s="271"/>
      <c r="R173" s="271"/>
      <c r="S173" s="271"/>
      <c r="T173" s="272"/>
      <c r="U173" s="13"/>
      <c r="V173" s="13"/>
      <c r="W173" s="13"/>
      <c r="X173" s="13"/>
      <c r="Y173" s="13"/>
      <c r="Z173" s="13"/>
      <c r="AA173" s="13"/>
      <c r="AB173" s="13"/>
      <c r="AC173" s="13"/>
      <c r="AD173" s="13"/>
      <c r="AE173" s="13"/>
      <c r="AT173" s="273" t="s">
        <v>162</v>
      </c>
      <c r="AU173" s="273" t="s">
        <v>85</v>
      </c>
      <c r="AV173" s="13" t="s">
        <v>21</v>
      </c>
      <c r="AW173" s="13" t="s">
        <v>34</v>
      </c>
      <c r="AX173" s="13" t="s">
        <v>77</v>
      </c>
      <c r="AY173" s="273" t="s">
        <v>149</v>
      </c>
    </row>
    <row r="174" s="14" customFormat="1">
      <c r="A174" s="14"/>
      <c r="B174" s="274"/>
      <c r="C174" s="275"/>
      <c r="D174" s="259" t="s">
        <v>162</v>
      </c>
      <c r="E174" s="276" t="s">
        <v>1</v>
      </c>
      <c r="F174" s="277" t="s">
        <v>941</v>
      </c>
      <c r="G174" s="275"/>
      <c r="H174" s="278">
        <v>-4.6399999999999997</v>
      </c>
      <c r="I174" s="279"/>
      <c r="J174" s="275"/>
      <c r="K174" s="275"/>
      <c r="L174" s="280"/>
      <c r="M174" s="281"/>
      <c r="N174" s="282"/>
      <c r="O174" s="282"/>
      <c r="P174" s="282"/>
      <c r="Q174" s="282"/>
      <c r="R174" s="282"/>
      <c r="S174" s="282"/>
      <c r="T174" s="283"/>
      <c r="U174" s="14"/>
      <c r="V174" s="14"/>
      <c r="W174" s="14"/>
      <c r="X174" s="14"/>
      <c r="Y174" s="14"/>
      <c r="Z174" s="14"/>
      <c r="AA174" s="14"/>
      <c r="AB174" s="14"/>
      <c r="AC174" s="14"/>
      <c r="AD174" s="14"/>
      <c r="AE174" s="14"/>
      <c r="AT174" s="284" t="s">
        <v>162</v>
      </c>
      <c r="AU174" s="284" t="s">
        <v>85</v>
      </c>
      <c r="AV174" s="14" t="s">
        <v>85</v>
      </c>
      <c r="AW174" s="14" t="s">
        <v>34</v>
      </c>
      <c r="AX174" s="14" t="s">
        <v>77</v>
      </c>
      <c r="AY174" s="284" t="s">
        <v>149</v>
      </c>
    </row>
    <row r="175" s="14" customFormat="1">
      <c r="A175" s="14"/>
      <c r="B175" s="274"/>
      <c r="C175" s="275"/>
      <c r="D175" s="259" t="s">
        <v>162</v>
      </c>
      <c r="E175" s="276" t="s">
        <v>1</v>
      </c>
      <c r="F175" s="277" t="s">
        <v>942</v>
      </c>
      <c r="G175" s="275"/>
      <c r="H175" s="278">
        <v>-2.944</v>
      </c>
      <c r="I175" s="279"/>
      <c r="J175" s="275"/>
      <c r="K175" s="275"/>
      <c r="L175" s="280"/>
      <c r="M175" s="281"/>
      <c r="N175" s="282"/>
      <c r="O175" s="282"/>
      <c r="P175" s="282"/>
      <c r="Q175" s="282"/>
      <c r="R175" s="282"/>
      <c r="S175" s="282"/>
      <c r="T175" s="283"/>
      <c r="U175" s="14"/>
      <c r="V175" s="14"/>
      <c r="W175" s="14"/>
      <c r="X175" s="14"/>
      <c r="Y175" s="14"/>
      <c r="Z175" s="14"/>
      <c r="AA175" s="14"/>
      <c r="AB175" s="14"/>
      <c r="AC175" s="14"/>
      <c r="AD175" s="14"/>
      <c r="AE175" s="14"/>
      <c r="AT175" s="284" t="s">
        <v>162</v>
      </c>
      <c r="AU175" s="284" t="s">
        <v>85</v>
      </c>
      <c r="AV175" s="14" t="s">
        <v>85</v>
      </c>
      <c r="AW175" s="14" t="s">
        <v>34</v>
      </c>
      <c r="AX175" s="14" t="s">
        <v>77</v>
      </c>
      <c r="AY175" s="284" t="s">
        <v>149</v>
      </c>
    </row>
    <row r="176" s="13" customFormat="1">
      <c r="A176" s="13"/>
      <c r="B176" s="264"/>
      <c r="C176" s="265"/>
      <c r="D176" s="259" t="s">
        <v>162</v>
      </c>
      <c r="E176" s="266" t="s">
        <v>1</v>
      </c>
      <c r="F176" s="267" t="s">
        <v>943</v>
      </c>
      <c r="G176" s="265"/>
      <c r="H176" s="266" t="s">
        <v>1</v>
      </c>
      <c r="I176" s="268"/>
      <c r="J176" s="265"/>
      <c r="K176" s="265"/>
      <c r="L176" s="269"/>
      <c r="M176" s="270"/>
      <c r="N176" s="271"/>
      <c r="O176" s="271"/>
      <c r="P176" s="271"/>
      <c r="Q176" s="271"/>
      <c r="R176" s="271"/>
      <c r="S176" s="271"/>
      <c r="T176" s="272"/>
      <c r="U176" s="13"/>
      <c r="V176" s="13"/>
      <c r="W176" s="13"/>
      <c r="X176" s="13"/>
      <c r="Y176" s="13"/>
      <c r="Z176" s="13"/>
      <c r="AA176" s="13"/>
      <c r="AB176" s="13"/>
      <c r="AC176" s="13"/>
      <c r="AD176" s="13"/>
      <c r="AE176" s="13"/>
      <c r="AT176" s="273" t="s">
        <v>162</v>
      </c>
      <c r="AU176" s="273" t="s">
        <v>85</v>
      </c>
      <c r="AV176" s="13" t="s">
        <v>21</v>
      </c>
      <c r="AW176" s="13" t="s">
        <v>34</v>
      </c>
      <c r="AX176" s="13" t="s">
        <v>77</v>
      </c>
      <c r="AY176" s="273" t="s">
        <v>149</v>
      </c>
    </row>
    <row r="177" s="14" customFormat="1">
      <c r="A177" s="14"/>
      <c r="B177" s="274"/>
      <c r="C177" s="275"/>
      <c r="D177" s="259" t="s">
        <v>162</v>
      </c>
      <c r="E177" s="276" t="s">
        <v>1</v>
      </c>
      <c r="F177" s="277" t="s">
        <v>944</v>
      </c>
      <c r="G177" s="275"/>
      <c r="H177" s="278">
        <v>-13.929</v>
      </c>
      <c r="I177" s="279"/>
      <c r="J177" s="275"/>
      <c r="K177" s="275"/>
      <c r="L177" s="280"/>
      <c r="M177" s="281"/>
      <c r="N177" s="282"/>
      <c r="O177" s="282"/>
      <c r="P177" s="282"/>
      <c r="Q177" s="282"/>
      <c r="R177" s="282"/>
      <c r="S177" s="282"/>
      <c r="T177" s="283"/>
      <c r="U177" s="14"/>
      <c r="V177" s="14"/>
      <c r="W177" s="14"/>
      <c r="X177" s="14"/>
      <c r="Y177" s="14"/>
      <c r="Z177" s="14"/>
      <c r="AA177" s="14"/>
      <c r="AB177" s="14"/>
      <c r="AC177" s="14"/>
      <c r="AD177" s="14"/>
      <c r="AE177" s="14"/>
      <c r="AT177" s="284" t="s">
        <v>162</v>
      </c>
      <c r="AU177" s="284" t="s">
        <v>85</v>
      </c>
      <c r="AV177" s="14" t="s">
        <v>85</v>
      </c>
      <c r="AW177" s="14" t="s">
        <v>34</v>
      </c>
      <c r="AX177" s="14" t="s">
        <v>77</v>
      </c>
      <c r="AY177" s="284" t="s">
        <v>149</v>
      </c>
    </row>
    <row r="178" s="13" customFormat="1">
      <c r="A178" s="13"/>
      <c r="B178" s="264"/>
      <c r="C178" s="265"/>
      <c r="D178" s="259" t="s">
        <v>162</v>
      </c>
      <c r="E178" s="266" t="s">
        <v>1</v>
      </c>
      <c r="F178" s="267" t="s">
        <v>945</v>
      </c>
      <c r="G178" s="265"/>
      <c r="H178" s="266" t="s">
        <v>1</v>
      </c>
      <c r="I178" s="268"/>
      <c r="J178" s="265"/>
      <c r="K178" s="265"/>
      <c r="L178" s="269"/>
      <c r="M178" s="270"/>
      <c r="N178" s="271"/>
      <c r="O178" s="271"/>
      <c r="P178" s="271"/>
      <c r="Q178" s="271"/>
      <c r="R178" s="271"/>
      <c r="S178" s="271"/>
      <c r="T178" s="272"/>
      <c r="U178" s="13"/>
      <c r="V178" s="13"/>
      <c r="W178" s="13"/>
      <c r="X178" s="13"/>
      <c r="Y178" s="13"/>
      <c r="Z178" s="13"/>
      <c r="AA178" s="13"/>
      <c r="AB178" s="13"/>
      <c r="AC178" s="13"/>
      <c r="AD178" s="13"/>
      <c r="AE178" s="13"/>
      <c r="AT178" s="273" t="s">
        <v>162</v>
      </c>
      <c r="AU178" s="273" t="s">
        <v>85</v>
      </c>
      <c r="AV178" s="13" t="s">
        <v>21</v>
      </c>
      <c r="AW178" s="13" t="s">
        <v>34</v>
      </c>
      <c r="AX178" s="13" t="s">
        <v>77</v>
      </c>
      <c r="AY178" s="273" t="s">
        <v>149</v>
      </c>
    </row>
    <row r="179" s="14" customFormat="1">
      <c r="A179" s="14"/>
      <c r="B179" s="274"/>
      <c r="C179" s="275"/>
      <c r="D179" s="259" t="s">
        <v>162</v>
      </c>
      <c r="E179" s="276" t="s">
        <v>1</v>
      </c>
      <c r="F179" s="277" t="s">
        <v>946</v>
      </c>
      <c r="G179" s="275"/>
      <c r="H179" s="278">
        <v>-1.825</v>
      </c>
      <c r="I179" s="279"/>
      <c r="J179" s="275"/>
      <c r="K179" s="275"/>
      <c r="L179" s="280"/>
      <c r="M179" s="281"/>
      <c r="N179" s="282"/>
      <c r="O179" s="282"/>
      <c r="P179" s="282"/>
      <c r="Q179" s="282"/>
      <c r="R179" s="282"/>
      <c r="S179" s="282"/>
      <c r="T179" s="283"/>
      <c r="U179" s="14"/>
      <c r="V179" s="14"/>
      <c r="W179" s="14"/>
      <c r="X179" s="14"/>
      <c r="Y179" s="14"/>
      <c r="Z179" s="14"/>
      <c r="AA179" s="14"/>
      <c r="AB179" s="14"/>
      <c r="AC179" s="14"/>
      <c r="AD179" s="14"/>
      <c r="AE179" s="14"/>
      <c r="AT179" s="284" t="s">
        <v>162</v>
      </c>
      <c r="AU179" s="284" t="s">
        <v>85</v>
      </c>
      <c r="AV179" s="14" t="s">
        <v>85</v>
      </c>
      <c r="AW179" s="14" t="s">
        <v>34</v>
      </c>
      <c r="AX179" s="14" t="s">
        <v>77</v>
      </c>
      <c r="AY179" s="284" t="s">
        <v>149</v>
      </c>
    </row>
    <row r="180" s="13" customFormat="1">
      <c r="A180" s="13"/>
      <c r="B180" s="264"/>
      <c r="C180" s="265"/>
      <c r="D180" s="259" t="s">
        <v>162</v>
      </c>
      <c r="E180" s="266" t="s">
        <v>1</v>
      </c>
      <c r="F180" s="267" t="s">
        <v>221</v>
      </c>
      <c r="G180" s="265"/>
      <c r="H180" s="266" t="s">
        <v>1</v>
      </c>
      <c r="I180" s="268"/>
      <c r="J180" s="265"/>
      <c r="K180" s="265"/>
      <c r="L180" s="269"/>
      <c r="M180" s="270"/>
      <c r="N180" s="271"/>
      <c r="O180" s="271"/>
      <c r="P180" s="271"/>
      <c r="Q180" s="271"/>
      <c r="R180" s="271"/>
      <c r="S180" s="271"/>
      <c r="T180" s="272"/>
      <c r="U180" s="13"/>
      <c r="V180" s="13"/>
      <c r="W180" s="13"/>
      <c r="X180" s="13"/>
      <c r="Y180" s="13"/>
      <c r="Z180" s="13"/>
      <c r="AA180" s="13"/>
      <c r="AB180" s="13"/>
      <c r="AC180" s="13"/>
      <c r="AD180" s="13"/>
      <c r="AE180" s="13"/>
      <c r="AT180" s="273" t="s">
        <v>162</v>
      </c>
      <c r="AU180" s="273" t="s">
        <v>85</v>
      </c>
      <c r="AV180" s="13" t="s">
        <v>21</v>
      </c>
      <c r="AW180" s="13" t="s">
        <v>34</v>
      </c>
      <c r="AX180" s="13" t="s">
        <v>77</v>
      </c>
      <c r="AY180" s="273" t="s">
        <v>149</v>
      </c>
    </row>
    <row r="181" s="14" customFormat="1">
      <c r="A181" s="14"/>
      <c r="B181" s="274"/>
      <c r="C181" s="275"/>
      <c r="D181" s="259" t="s">
        <v>162</v>
      </c>
      <c r="E181" s="276" t="s">
        <v>1</v>
      </c>
      <c r="F181" s="277" t="s">
        <v>947</v>
      </c>
      <c r="G181" s="275"/>
      <c r="H181" s="278">
        <v>-4.2119999999999997</v>
      </c>
      <c r="I181" s="279"/>
      <c r="J181" s="275"/>
      <c r="K181" s="275"/>
      <c r="L181" s="280"/>
      <c r="M181" s="281"/>
      <c r="N181" s="282"/>
      <c r="O181" s="282"/>
      <c r="P181" s="282"/>
      <c r="Q181" s="282"/>
      <c r="R181" s="282"/>
      <c r="S181" s="282"/>
      <c r="T181" s="283"/>
      <c r="U181" s="14"/>
      <c r="V181" s="14"/>
      <c r="W181" s="14"/>
      <c r="X181" s="14"/>
      <c r="Y181" s="14"/>
      <c r="Z181" s="14"/>
      <c r="AA181" s="14"/>
      <c r="AB181" s="14"/>
      <c r="AC181" s="14"/>
      <c r="AD181" s="14"/>
      <c r="AE181" s="14"/>
      <c r="AT181" s="284" t="s">
        <v>162</v>
      </c>
      <c r="AU181" s="284" t="s">
        <v>85</v>
      </c>
      <c r="AV181" s="14" t="s">
        <v>85</v>
      </c>
      <c r="AW181" s="14" t="s">
        <v>34</v>
      </c>
      <c r="AX181" s="14" t="s">
        <v>77</v>
      </c>
      <c r="AY181" s="284" t="s">
        <v>149</v>
      </c>
    </row>
    <row r="182" s="13" customFormat="1">
      <c r="A182" s="13"/>
      <c r="B182" s="264"/>
      <c r="C182" s="265"/>
      <c r="D182" s="259" t="s">
        <v>162</v>
      </c>
      <c r="E182" s="266" t="s">
        <v>1</v>
      </c>
      <c r="F182" s="267" t="s">
        <v>225</v>
      </c>
      <c r="G182" s="265"/>
      <c r="H182" s="266" t="s">
        <v>1</v>
      </c>
      <c r="I182" s="268"/>
      <c r="J182" s="265"/>
      <c r="K182" s="265"/>
      <c r="L182" s="269"/>
      <c r="M182" s="270"/>
      <c r="N182" s="271"/>
      <c r="O182" s="271"/>
      <c r="P182" s="271"/>
      <c r="Q182" s="271"/>
      <c r="R182" s="271"/>
      <c r="S182" s="271"/>
      <c r="T182" s="272"/>
      <c r="U182" s="13"/>
      <c r="V182" s="13"/>
      <c r="W182" s="13"/>
      <c r="X182" s="13"/>
      <c r="Y182" s="13"/>
      <c r="Z182" s="13"/>
      <c r="AA182" s="13"/>
      <c r="AB182" s="13"/>
      <c r="AC182" s="13"/>
      <c r="AD182" s="13"/>
      <c r="AE182" s="13"/>
      <c r="AT182" s="273" t="s">
        <v>162</v>
      </c>
      <c r="AU182" s="273" t="s">
        <v>85</v>
      </c>
      <c r="AV182" s="13" t="s">
        <v>21</v>
      </c>
      <c r="AW182" s="13" t="s">
        <v>34</v>
      </c>
      <c r="AX182" s="13" t="s">
        <v>77</v>
      </c>
      <c r="AY182" s="273" t="s">
        <v>149</v>
      </c>
    </row>
    <row r="183" s="14" customFormat="1">
      <c r="A183" s="14"/>
      <c r="B183" s="274"/>
      <c r="C183" s="275"/>
      <c r="D183" s="259" t="s">
        <v>162</v>
      </c>
      <c r="E183" s="276" t="s">
        <v>1</v>
      </c>
      <c r="F183" s="277" t="s">
        <v>948</v>
      </c>
      <c r="G183" s="275"/>
      <c r="H183" s="278">
        <v>-23.75</v>
      </c>
      <c r="I183" s="279"/>
      <c r="J183" s="275"/>
      <c r="K183" s="275"/>
      <c r="L183" s="280"/>
      <c r="M183" s="281"/>
      <c r="N183" s="282"/>
      <c r="O183" s="282"/>
      <c r="P183" s="282"/>
      <c r="Q183" s="282"/>
      <c r="R183" s="282"/>
      <c r="S183" s="282"/>
      <c r="T183" s="283"/>
      <c r="U183" s="14"/>
      <c r="V183" s="14"/>
      <c r="W183" s="14"/>
      <c r="X183" s="14"/>
      <c r="Y183" s="14"/>
      <c r="Z183" s="14"/>
      <c r="AA183" s="14"/>
      <c r="AB183" s="14"/>
      <c r="AC183" s="14"/>
      <c r="AD183" s="14"/>
      <c r="AE183" s="14"/>
      <c r="AT183" s="284" t="s">
        <v>162</v>
      </c>
      <c r="AU183" s="284" t="s">
        <v>85</v>
      </c>
      <c r="AV183" s="14" t="s">
        <v>85</v>
      </c>
      <c r="AW183" s="14" t="s">
        <v>34</v>
      </c>
      <c r="AX183" s="14" t="s">
        <v>77</v>
      </c>
      <c r="AY183" s="284" t="s">
        <v>149</v>
      </c>
    </row>
    <row r="184" s="16" customFormat="1">
      <c r="A184" s="16"/>
      <c r="B184" s="296"/>
      <c r="C184" s="297"/>
      <c r="D184" s="259" t="s">
        <v>162</v>
      </c>
      <c r="E184" s="298" t="s">
        <v>1</v>
      </c>
      <c r="F184" s="299" t="s">
        <v>213</v>
      </c>
      <c r="G184" s="297"/>
      <c r="H184" s="300">
        <v>-75.817999999999998</v>
      </c>
      <c r="I184" s="301"/>
      <c r="J184" s="297"/>
      <c r="K184" s="297"/>
      <c r="L184" s="302"/>
      <c r="M184" s="303"/>
      <c r="N184" s="304"/>
      <c r="O184" s="304"/>
      <c r="P184" s="304"/>
      <c r="Q184" s="304"/>
      <c r="R184" s="304"/>
      <c r="S184" s="304"/>
      <c r="T184" s="305"/>
      <c r="U184" s="16"/>
      <c r="V184" s="16"/>
      <c r="W184" s="16"/>
      <c r="X184" s="16"/>
      <c r="Y184" s="16"/>
      <c r="Z184" s="16"/>
      <c r="AA184" s="16"/>
      <c r="AB184" s="16"/>
      <c r="AC184" s="16"/>
      <c r="AD184" s="16"/>
      <c r="AE184" s="16"/>
      <c r="AT184" s="306" t="s">
        <v>162</v>
      </c>
      <c r="AU184" s="306" t="s">
        <v>85</v>
      </c>
      <c r="AV184" s="16" t="s">
        <v>91</v>
      </c>
      <c r="AW184" s="16" t="s">
        <v>34</v>
      </c>
      <c r="AX184" s="16" t="s">
        <v>77</v>
      </c>
      <c r="AY184" s="306" t="s">
        <v>149</v>
      </c>
    </row>
    <row r="185" s="15" customFormat="1">
      <c r="A185" s="15"/>
      <c r="B185" s="285"/>
      <c r="C185" s="286"/>
      <c r="D185" s="259" t="s">
        <v>162</v>
      </c>
      <c r="E185" s="287" t="s">
        <v>1</v>
      </c>
      <c r="F185" s="288" t="s">
        <v>166</v>
      </c>
      <c r="G185" s="286"/>
      <c r="H185" s="289">
        <v>1090.8969999999999</v>
      </c>
      <c r="I185" s="290"/>
      <c r="J185" s="286"/>
      <c r="K185" s="286"/>
      <c r="L185" s="291"/>
      <c r="M185" s="292"/>
      <c r="N185" s="293"/>
      <c r="O185" s="293"/>
      <c r="P185" s="293"/>
      <c r="Q185" s="293"/>
      <c r="R185" s="293"/>
      <c r="S185" s="293"/>
      <c r="T185" s="294"/>
      <c r="U185" s="15"/>
      <c r="V185" s="15"/>
      <c r="W185" s="15"/>
      <c r="X185" s="15"/>
      <c r="Y185" s="15"/>
      <c r="Z185" s="15"/>
      <c r="AA185" s="15"/>
      <c r="AB185" s="15"/>
      <c r="AC185" s="15"/>
      <c r="AD185" s="15"/>
      <c r="AE185" s="15"/>
      <c r="AT185" s="295" t="s">
        <v>162</v>
      </c>
      <c r="AU185" s="295" t="s">
        <v>85</v>
      </c>
      <c r="AV185" s="15" t="s">
        <v>156</v>
      </c>
      <c r="AW185" s="15" t="s">
        <v>34</v>
      </c>
      <c r="AX185" s="15" t="s">
        <v>21</v>
      </c>
      <c r="AY185" s="295" t="s">
        <v>149</v>
      </c>
    </row>
    <row r="186" s="2" customFormat="1" ht="33" customHeight="1">
      <c r="A186" s="39"/>
      <c r="B186" s="40"/>
      <c r="C186" s="246" t="s">
        <v>227</v>
      </c>
      <c r="D186" s="246" t="s">
        <v>151</v>
      </c>
      <c r="E186" s="247" t="s">
        <v>228</v>
      </c>
      <c r="F186" s="248" t="s">
        <v>229</v>
      </c>
      <c r="G186" s="249" t="s">
        <v>169</v>
      </c>
      <c r="H186" s="250">
        <v>1090.8969999999999</v>
      </c>
      <c r="I186" s="251"/>
      <c r="J186" s="252">
        <f>ROUND(I186*H186,2)</f>
        <v>0</v>
      </c>
      <c r="K186" s="248" t="s">
        <v>155</v>
      </c>
      <c r="L186" s="45"/>
      <c r="M186" s="253" t="s">
        <v>1</v>
      </c>
      <c r="N186" s="254" t="s">
        <v>42</v>
      </c>
      <c r="O186" s="92"/>
      <c r="P186" s="255">
        <f>O186*H186</f>
        <v>0</v>
      </c>
      <c r="Q186" s="255">
        <v>0</v>
      </c>
      <c r="R186" s="255">
        <f>Q186*H186</f>
        <v>0</v>
      </c>
      <c r="S186" s="255">
        <v>0</v>
      </c>
      <c r="T186" s="256">
        <f>S186*H186</f>
        <v>0</v>
      </c>
      <c r="U186" s="39"/>
      <c r="V186" s="39"/>
      <c r="W186" s="39"/>
      <c r="X186" s="39"/>
      <c r="Y186" s="39"/>
      <c r="Z186" s="39"/>
      <c r="AA186" s="39"/>
      <c r="AB186" s="39"/>
      <c r="AC186" s="39"/>
      <c r="AD186" s="39"/>
      <c r="AE186" s="39"/>
      <c r="AR186" s="257" t="s">
        <v>156</v>
      </c>
      <c r="AT186" s="257" t="s">
        <v>151</v>
      </c>
      <c r="AU186" s="257" t="s">
        <v>85</v>
      </c>
      <c r="AY186" s="18" t="s">
        <v>149</v>
      </c>
      <c r="BE186" s="258">
        <f>IF(N186="základní",J186,0)</f>
        <v>0</v>
      </c>
      <c r="BF186" s="258">
        <f>IF(N186="snížená",J186,0)</f>
        <v>0</v>
      </c>
      <c r="BG186" s="258">
        <f>IF(N186="zákl. přenesená",J186,0)</f>
        <v>0</v>
      </c>
      <c r="BH186" s="258">
        <f>IF(N186="sníž. přenesená",J186,0)</f>
        <v>0</v>
      </c>
      <c r="BI186" s="258">
        <f>IF(N186="nulová",J186,0)</f>
        <v>0</v>
      </c>
      <c r="BJ186" s="18" t="s">
        <v>21</v>
      </c>
      <c r="BK186" s="258">
        <f>ROUND(I186*H186,2)</f>
        <v>0</v>
      </c>
      <c r="BL186" s="18" t="s">
        <v>156</v>
      </c>
      <c r="BM186" s="257" t="s">
        <v>949</v>
      </c>
    </row>
    <row r="187" s="2" customFormat="1">
      <c r="A187" s="39"/>
      <c r="B187" s="40"/>
      <c r="C187" s="41"/>
      <c r="D187" s="259" t="s">
        <v>158</v>
      </c>
      <c r="E187" s="41"/>
      <c r="F187" s="260" t="s">
        <v>231</v>
      </c>
      <c r="G187" s="41"/>
      <c r="H187" s="41"/>
      <c r="I187" s="157"/>
      <c r="J187" s="41"/>
      <c r="K187" s="41"/>
      <c r="L187" s="45"/>
      <c r="M187" s="261"/>
      <c r="N187" s="262"/>
      <c r="O187" s="92"/>
      <c r="P187" s="92"/>
      <c r="Q187" s="92"/>
      <c r="R187" s="92"/>
      <c r="S187" s="92"/>
      <c r="T187" s="93"/>
      <c r="U187" s="39"/>
      <c r="V187" s="39"/>
      <c r="W187" s="39"/>
      <c r="X187" s="39"/>
      <c r="Y187" s="39"/>
      <c r="Z187" s="39"/>
      <c r="AA187" s="39"/>
      <c r="AB187" s="39"/>
      <c r="AC187" s="39"/>
      <c r="AD187" s="39"/>
      <c r="AE187" s="39"/>
      <c r="AT187" s="18" t="s">
        <v>158</v>
      </c>
      <c r="AU187" s="18" t="s">
        <v>85</v>
      </c>
    </row>
    <row r="188" s="2" customFormat="1">
      <c r="A188" s="39"/>
      <c r="B188" s="40"/>
      <c r="C188" s="41"/>
      <c r="D188" s="259" t="s">
        <v>160</v>
      </c>
      <c r="E188" s="41"/>
      <c r="F188" s="263" t="s">
        <v>207</v>
      </c>
      <c r="G188" s="41"/>
      <c r="H188" s="41"/>
      <c r="I188" s="157"/>
      <c r="J188" s="41"/>
      <c r="K188" s="41"/>
      <c r="L188" s="45"/>
      <c r="M188" s="261"/>
      <c r="N188" s="262"/>
      <c r="O188" s="92"/>
      <c r="P188" s="92"/>
      <c r="Q188" s="92"/>
      <c r="R188" s="92"/>
      <c r="S188" s="92"/>
      <c r="T188" s="93"/>
      <c r="U188" s="39"/>
      <c r="V188" s="39"/>
      <c r="W188" s="39"/>
      <c r="X188" s="39"/>
      <c r="Y188" s="39"/>
      <c r="Z188" s="39"/>
      <c r="AA188" s="39"/>
      <c r="AB188" s="39"/>
      <c r="AC188" s="39"/>
      <c r="AD188" s="39"/>
      <c r="AE188" s="39"/>
      <c r="AT188" s="18" t="s">
        <v>160</v>
      </c>
      <c r="AU188" s="18" t="s">
        <v>85</v>
      </c>
    </row>
    <row r="189" s="2" customFormat="1" ht="21.75" customHeight="1">
      <c r="A189" s="39"/>
      <c r="B189" s="40"/>
      <c r="C189" s="246" t="s">
        <v>232</v>
      </c>
      <c r="D189" s="246" t="s">
        <v>151</v>
      </c>
      <c r="E189" s="247" t="s">
        <v>233</v>
      </c>
      <c r="F189" s="248" t="s">
        <v>234</v>
      </c>
      <c r="G189" s="249" t="s">
        <v>169</v>
      </c>
      <c r="H189" s="250">
        <v>7.3840000000000003</v>
      </c>
      <c r="I189" s="251"/>
      <c r="J189" s="252">
        <f>ROUND(I189*H189,2)</f>
        <v>0</v>
      </c>
      <c r="K189" s="248" t="s">
        <v>155</v>
      </c>
      <c r="L189" s="45"/>
      <c r="M189" s="253" t="s">
        <v>1</v>
      </c>
      <c r="N189" s="254" t="s">
        <v>42</v>
      </c>
      <c r="O189" s="92"/>
      <c r="P189" s="255">
        <f>O189*H189</f>
        <v>0</v>
      </c>
      <c r="Q189" s="255">
        <v>0</v>
      </c>
      <c r="R189" s="255">
        <f>Q189*H189</f>
        <v>0</v>
      </c>
      <c r="S189" s="255">
        <v>0</v>
      </c>
      <c r="T189" s="256">
        <f>S189*H189</f>
        <v>0</v>
      </c>
      <c r="U189" s="39"/>
      <c r="V189" s="39"/>
      <c r="W189" s="39"/>
      <c r="X189" s="39"/>
      <c r="Y189" s="39"/>
      <c r="Z189" s="39"/>
      <c r="AA189" s="39"/>
      <c r="AB189" s="39"/>
      <c r="AC189" s="39"/>
      <c r="AD189" s="39"/>
      <c r="AE189" s="39"/>
      <c r="AR189" s="257" t="s">
        <v>156</v>
      </c>
      <c r="AT189" s="257" t="s">
        <v>151</v>
      </c>
      <c r="AU189" s="257" t="s">
        <v>85</v>
      </c>
      <c r="AY189" s="18" t="s">
        <v>149</v>
      </c>
      <c r="BE189" s="258">
        <f>IF(N189="základní",J189,0)</f>
        <v>0</v>
      </c>
      <c r="BF189" s="258">
        <f>IF(N189="snížená",J189,0)</f>
        <v>0</v>
      </c>
      <c r="BG189" s="258">
        <f>IF(N189="zákl. přenesená",J189,0)</f>
        <v>0</v>
      </c>
      <c r="BH189" s="258">
        <f>IF(N189="sníž. přenesená",J189,0)</f>
        <v>0</v>
      </c>
      <c r="BI189" s="258">
        <f>IF(N189="nulová",J189,0)</f>
        <v>0</v>
      </c>
      <c r="BJ189" s="18" t="s">
        <v>21</v>
      </c>
      <c r="BK189" s="258">
        <f>ROUND(I189*H189,2)</f>
        <v>0</v>
      </c>
      <c r="BL189" s="18" t="s">
        <v>156</v>
      </c>
      <c r="BM189" s="257" t="s">
        <v>950</v>
      </c>
    </row>
    <row r="190" s="2" customFormat="1">
      <c r="A190" s="39"/>
      <c r="B190" s="40"/>
      <c r="C190" s="41"/>
      <c r="D190" s="259" t="s">
        <v>158</v>
      </c>
      <c r="E190" s="41"/>
      <c r="F190" s="260" t="s">
        <v>236</v>
      </c>
      <c r="G190" s="41"/>
      <c r="H190" s="41"/>
      <c r="I190" s="157"/>
      <c r="J190" s="41"/>
      <c r="K190" s="41"/>
      <c r="L190" s="45"/>
      <c r="M190" s="261"/>
      <c r="N190" s="262"/>
      <c r="O190" s="92"/>
      <c r="P190" s="92"/>
      <c r="Q190" s="92"/>
      <c r="R190" s="92"/>
      <c r="S190" s="92"/>
      <c r="T190" s="93"/>
      <c r="U190" s="39"/>
      <c r="V190" s="39"/>
      <c r="W190" s="39"/>
      <c r="X190" s="39"/>
      <c r="Y190" s="39"/>
      <c r="Z190" s="39"/>
      <c r="AA190" s="39"/>
      <c r="AB190" s="39"/>
      <c r="AC190" s="39"/>
      <c r="AD190" s="39"/>
      <c r="AE190" s="39"/>
      <c r="AT190" s="18" t="s">
        <v>158</v>
      </c>
      <c r="AU190" s="18" t="s">
        <v>85</v>
      </c>
    </row>
    <row r="191" s="2" customFormat="1">
      <c r="A191" s="39"/>
      <c r="B191" s="40"/>
      <c r="C191" s="41"/>
      <c r="D191" s="259" t="s">
        <v>160</v>
      </c>
      <c r="E191" s="41"/>
      <c r="F191" s="263" t="s">
        <v>237</v>
      </c>
      <c r="G191" s="41"/>
      <c r="H191" s="41"/>
      <c r="I191" s="157"/>
      <c r="J191" s="41"/>
      <c r="K191" s="41"/>
      <c r="L191" s="45"/>
      <c r="M191" s="261"/>
      <c r="N191" s="262"/>
      <c r="O191" s="92"/>
      <c r="P191" s="92"/>
      <c r="Q191" s="92"/>
      <c r="R191" s="92"/>
      <c r="S191" s="92"/>
      <c r="T191" s="93"/>
      <c r="U191" s="39"/>
      <c r="V191" s="39"/>
      <c r="W191" s="39"/>
      <c r="X191" s="39"/>
      <c r="Y191" s="39"/>
      <c r="Z191" s="39"/>
      <c r="AA191" s="39"/>
      <c r="AB191" s="39"/>
      <c r="AC191" s="39"/>
      <c r="AD191" s="39"/>
      <c r="AE191" s="39"/>
      <c r="AT191" s="18" t="s">
        <v>160</v>
      </c>
      <c r="AU191" s="18" t="s">
        <v>85</v>
      </c>
    </row>
    <row r="192" s="13" customFormat="1">
      <c r="A192" s="13"/>
      <c r="B192" s="264"/>
      <c r="C192" s="265"/>
      <c r="D192" s="259" t="s">
        <v>162</v>
      </c>
      <c r="E192" s="266" t="s">
        <v>1</v>
      </c>
      <c r="F192" s="267" t="s">
        <v>951</v>
      </c>
      <c r="G192" s="265"/>
      <c r="H192" s="266" t="s">
        <v>1</v>
      </c>
      <c r="I192" s="268"/>
      <c r="J192" s="265"/>
      <c r="K192" s="265"/>
      <c r="L192" s="269"/>
      <c r="M192" s="270"/>
      <c r="N192" s="271"/>
      <c r="O192" s="271"/>
      <c r="P192" s="271"/>
      <c r="Q192" s="271"/>
      <c r="R192" s="271"/>
      <c r="S192" s="271"/>
      <c r="T192" s="272"/>
      <c r="U192" s="13"/>
      <c r="V192" s="13"/>
      <c r="W192" s="13"/>
      <c r="X192" s="13"/>
      <c r="Y192" s="13"/>
      <c r="Z192" s="13"/>
      <c r="AA192" s="13"/>
      <c r="AB192" s="13"/>
      <c r="AC192" s="13"/>
      <c r="AD192" s="13"/>
      <c r="AE192" s="13"/>
      <c r="AT192" s="273" t="s">
        <v>162</v>
      </c>
      <c r="AU192" s="273" t="s">
        <v>85</v>
      </c>
      <c r="AV192" s="13" t="s">
        <v>21</v>
      </c>
      <c r="AW192" s="13" t="s">
        <v>34</v>
      </c>
      <c r="AX192" s="13" t="s">
        <v>77</v>
      </c>
      <c r="AY192" s="273" t="s">
        <v>149</v>
      </c>
    </row>
    <row r="193" s="14" customFormat="1">
      <c r="A193" s="14"/>
      <c r="B193" s="274"/>
      <c r="C193" s="275"/>
      <c r="D193" s="259" t="s">
        <v>162</v>
      </c>
      <c r="E193" s="276" t="s">
        <v>1</v>
      </c>
      <c r="F193" s="277" t="s">
        <v>952</v>
      </c>
      <c r="G193" s="275"/>
      <c r="H193" s="278">
        <v>7.3840000000000003</v>
      </c>
      <c r="I193" s="279"/>
      <c r="J193" s="275"/>
      <c r="K193" s="275"/>
      <c r="L193" s="280"/>
      <c r="M193" s="281"/>
      <c r="N193" s="282"/>
      <c r="O193" s="282"/>
      <c r="P193" s="282"/>
      <c r="Q193" s="282"/>
      <c r="R193" s="282"/>
      <c r="S193" s="282"/>
      <c r="T193" s="283"/>
      <c r="U193" s="14"/>
      <c r="V193" s="14"/>
      <c r="W193" s="14"/>
      <c r="X193" s="14"/>
      <c r="Y193" s="14"/>
      <c r="Z193" s="14"/>
      <c r="AA193" s="14"/>
      <c r="AB193" s="14"/>
      <c r="AC193" s="14"/>
      <c r="AD193" s="14"/>
      <c r="AE193" s="14"/>
      <c r="AT193" s="284" t="s">
        <v>162</v>
      </c>
      <c r="AU193" s="284" t="s">
        <v>85</v>
      </c>
      <c r="AV193" s="14" t="s">
        <v>85</v>
      </c>
      <c r="AW193" s="14" t="s">
        <v>34</v>
      </c>
      <c r="AX193" s="14" t="s">
        <v>21</v>
      </c>
      <c r="AY193" s="284" t="s">
        <v>149</v>
      </c>
    </row>
    <row r="194" s="2" customFormat="1" ht="21.75" customHeight="1">
      <c r="A194" s="39"/>
      <c r="B194" s="40"/>
      <c r="C194" s="246" t="s">
        <v>240</v>
      </c>
      <c r="D194" s="246" t="s">
        <v>151</v>
      </c>
      <c r="E194" s="247" t="s">
        <v>953</v>
      </c>
      <c r="F194" s="248" t="s">
        <v>954</v>
      </c>
      <c r="G194" s="249" t="s">
        <v>169</v>
      </c>
      <c r="H194" s="250">
        <v>550.84699999999998</v>
      </c>
      <c r="I194" s="251"/>
      <c r="J194" s="252">
        <f>ROUND(I194*H194,2)</f>
        <v>0</v>
      </c>
      <c r="K194" s="248" t="s">
        <v>155</v>
      </c>
      <c r="L194" s="45"/>
      <c r="M194" s="253" t="s">
        <v>1</v>
      </c>
      <c r="N194" s="254" t="s">
        <v>42</v>
      </c>
      <c r="O194" s="92"/>
      <c r="P194" s="255">
        <f>O194*H194</f>
        <v>0</v>
      </c>
      <c r="Q194" s="255">
        <v>0</v>
      </c>
      <c r="R194" s="255">
        <f>Q194*H194</f>
        <v>0</v>
      </c>
      <c r="S194" s="255">
        <v>0</v>
      </c>
      <c r="T194" s="256">
        <f>S194*H194</f>
        <v>0</v>
      </c>
      <c r="U194" s="39"/>
      <c r="V194" s="39"/>
      <c r="W194" s="39"/>
      <c r="X194" s="39"/>
      <c r="Y194" s="39"/>
      <c r="Z194" s="39"/>
      <c r="AA194" s="39"/>
      <c r="AB194" s="39"/>
      <c r="AC194" s="39"/>
      <c r="AD194" s="39"/>
      <c r="AE194" s="39"/>
      <c r="AR194" s="257" t="s">
        <v>156</v>
      </c>
      <c r="AT194" s="257" t="s">
        <v>151</v>
      </c>
      <c r="AU194" s="257" t="s">
        <v>85</v>
      </c>
      <c r="AY194" s="18" t="s">
        <v>149</v>
      </c>
      <c r="BE194" s="258">
        <f>IF(N194="základní",J194,0)</f>
        <v>0</v>
      </c>
      <c r="BF194" s="258">
        <f>IF(N194="snížená",J194,0)</f>
        <v>0</v>
      </c>
      <c r="BG194" s="258">
        <f>IF(N194="zákl. přenesená",J194,0)</f>
        <v>0</v>
      </c>
      <c r="BH194" s="258">
        <f>IF(N194="sníž. přenesená",J194,0)</f>
        <v>0</v>
      </c>
      <c r="BI194" s="258">
        <f>IF(N194="nulová",J194,0)</f>
        <v>0</v>
      </c>
      <c r="BJ194" s="18" t="s">
        <v>21</v>
      </c>
      <c r="BK194" s="258">
        <f>ROUND(I194*H194,2)</f>
        <v>0</v>
      </c>
      <c r="BL194" s="18" t="s">
        <v>156</v>
      </c>
      <c r="BM194" s="257" t="s">
        <v>955</v>
      </c>
    </row>
    <row r="195" s="2" customFormat="1">
      <c r="A195" s="39"/>
      <c r="B195" s="40"/>
      <c r="C195" s="41"/>
      <c r="D195" s="259" t="s">
        <v>158</v>
      </c>
      <c r="E195" s="41"/>
      <c r="F195" s="260" t="s">
        <v>956</v>
      </c>
      <c r="G195" s="41"/>
      <c r="H195" s="41"/>
      <c r="I195" s="157"/>
      <c r="J195" s="41"/>
      <c r="K195" s="41"/>
      <c r="L195" s="45"/>
      <c r="M195" s="261"/>
      <c r="N195" s="262"/>
      <c r="O195" s="92"/>
      <c r="P195" s="92"/>
      <c r="Q195" s="92"/>
      <c r="R195" s="92"/>
      <c r="S195" s="92"/>
      <c r="T195" s="93"/>
      <c r="U195" s="39"/>
      <c r="V195" s="39"/>
      <c r="W195" s="39"/>
      <c r="X195" s="39"/>
      <c r="Y195" s="39"/>
      <c r="Z195" s="39"/>
      <c r="AA195" s="39"/>
      <c r="AB195" s="39"/>
      <c r="AC195" s="39"/>
      <c r="AD195" s="39"/>
      <c r="AE195" s="39"/>
      <c r="AT195" s="18" t="s">
        <v>158</v>
      </c>
      <c r="AU195" s="18" t="s">
        <v>85</v>
      </c>
    </row>
    <row r="196" s="2" customFormat="1">
      <c r="A196" s="39"/>
      <c r="B196" s="40"/>
      <c r="C196" s="41"/>
      <c r="D196" s="259" t="s">
        <v>160</v>
      </c>
      <c r="E196" s="41"/>
      <c r="F196" s="263" t="s">
        <v>254</v>
      </c>
      <c r="G196" s="41"/>
      <c r="H196" s="41"/>
      <c r="I196" s="157"/>
      <c r="J196" s="41"/>
      <c r="K196" s="41"/>
      <c r="L196" s="45"/>
      <c r="M196" s="261"/>
      <c r="N196" s="262"/>
      <c r="O196" s="92"/>
      <c r="P196" s="92"/>
      <c r="Q196" s="92"/>
      <c r="R196" s="92"/>
      <c r="S196" s="92"/>
      <c r="T196" s="93"/>
      <c r="U196" s="39"/>
      <c r="V196" s="39"/>
      <c r="W196" s="39"/>
      <c r="X196" s="39"/>
      <c r="Y196" s="39"/>
      <c r="Z196" s="39"/>
      <c r="AA196" s="39"/>
      <c r="AB196" s="39"/>
      <c r="AC196" s="39"/>
      <c r="AD196" s="39"/>
      <c r="AE196" s="39"/>
      <c r="AT196" s="18" t="s">
        <v>160</v>
      </c>
      <c r="AU196" s="18" t="s">
        <v>85</v>
      </c>
    </row>
    <row r="197" s="2" customFormat="1">
      <c r="A197" s="39"/>
      <c r="B197" s="40"/>
      <c r="C197" s="41"/>
      <c r="D197" s="259" t="s">
        <v>180</v>
      </c>
      <c r="E197" s="41"/>
      <c r="F197" s="263" t="s">
        <v>957</v>
      </c>
      <c r="G197" s="41"/>
      <c r="H197" s="41"/>
      <c r="I197" s="157"/>
      <c r="J197" s="41"/>
      <c r="K197" s="41"/>
      <c r="L197" s="45"/>
      <c r="M197" s="261"/>
      <c r="N197" s="262"/>
      <c r="O197" s="92"/>
      <c r="P197" s="92"/>
      <c r="Q197" s="92"/>
      <c r="R197" s="92"/>
      <c r="S197" s="92"/>
      <c r="T197" s="93"/>
      <c r="U197" s="39"/>
      <c r="V197" s="39"/>
      <c r="W197" s="39"/>
      <c r="X197" s="39"/>
      <c r="Y197" s="39"/>
      <c r="Z197" s="39"/>
      <c r="AA197" s="39"/>
      <c r="AB197" s="39"/>
      <c r="AC197" s="39"/>
      <c r="AD197" s="39"/>
      <c r="AE197" s="39"/>
      <c r="AT197" s="18" t="s">
        <v>180</v>
      </c>
      <c r="AU197" s="18" t="s">
        <v>85</v>
      </c>
    </row>
    <row r="198" s="13" customFormat="1">
      <c r="A198" s="13"/>
      <c r="B198" s="264"/>
      <c r="C198" s="265"/>
      <c r="D198" s="259" t="s">
        <v>162</v>
      </c>
      <c r="E198" s="266" t="s">
        <v>1</v>
      </c>
      <c r="F198" s="267" t="s">
        <v>255</v>
      </c>
      <c r="G198" s="265"/>
      <c r="H198" s="266" t="s">
        <v>1</v>
      </c>
      <c r="I198" s="268"/>
      <c r="J198" s="265"/>
      <c r="K198" s="265"/>
      <c r="L198" s="269"/>
      <c r="M198" s="270"/>
      <c r="N198" s="271"/>
      <c r="O198" s="271"/>
      <c r="P198" s="271"/>
      <c r="Q198" s="271"/>
      <c r="R198" s="271"/>
      <c r="S198" s="271"/>
      <c r="T198" s="272"/>
      <c r="U198" s="13"/>
      <c r="V198" s="13"/>
      <c r="W198" s="13"/>
      <c r="X198" s="13"/>
      <c r="Y198" s="13"/>
      <c r="Z198" s="13"/>
      <c r="AA198" s="13"/>
      <c r="AB198" s="13"/>
      <c r="AC198" s="13"/>
      <c r="AD198" s="13"/>
      <c r="AE198" s="13"/>
      <c r="AT198" s="273" t="s">
        <v>162</v>
      </c>
      <c r="AU198" s="273" t="s">
        <v>85</v>
      </c>
      <c r="AV198" s="13" t="s">
        <v>21</v>
      </c>
      <c r="AW198" s="13" t="s">
        <v>34</v>
      </c>
      <c r="AX198" s="13" t="s">
        <v>77</v>
      </c>
      <c r="AY198" s="273" t="s">
        <v>149</v>
      </c>
    </row>
    <row r="199" s="14" customFormat="1">
      <c r="A199" s="14"/>
      <c r="B199" s="274"/>
      <c r="C199" s="275"/>
      <c r="D199" s="259" t="s">
        <v>162</v>
      </c>
      <c r="E199" s="276" t="s">
        <v>1</v>
      </c>
      <c r="F199" s="277" t="s">
        <v>958</v>
      </c>
      <c r="G199" s="275"/>
      <c r="H199" s="278">
        <v>550.84699999999998</v>
      </c>
      <c r="I199" s="279"/>
      <c r="J199" s="275"/>
      <c r="K199" s="275"/>
      <c r="L199" s="280"/>
      <c r="M199" s="281"/>
      <c r="N199" s="282"/>
      <c r="O199" s="282"/>
      <c r="P199" s="282"/>
      <c r="Q199" s="282"/>
      <c r="R199" s="282"/>
      <c r="S199" s="282"/>
      <c r="T199" s="283"/>
      <c r="U199" s="14"/>
      <c r="V199" s="14"/>
      <c r="W199" s="14"/>
      <c r="X199" s="14"/>
      <c r="Y199" s="14"/>
      <c r="Z199" s="14"/>
      <c r="AA199" s="14"/>
      <c r="AB199" s="14"/>
      <c r="AC199" s="14"/>
      <c r="AD199" s="14"/>
      <c r="AE199" s="14"/>
      <c r="AT199" s="284" t="s">
        <v>162</v>
      </c>
      <c r="AU199" s="284" t="s">
        <v>85</v>
      </c>
      <c r="AV199" s="14" t="s">
        <v>85</v>
      </c>
      <c r="AW199" s="14" t="s">
        <v>34</v>
      </c>
      <c r="AX199" s="14" t="s">
        <v>21</v>
      </c>
      <c r="AY199" s="284" t="s">
        <v>149</v>
      </c>
    </row>
    <row r="200" s="2" customFormat="1" ht="21.75" customHeight="1">
      <c r="A200" s="39"/>
      <c r="B200" s="40"/>
      <c r="C200" s="246" t="s">
        <v>26</v>
      </c>
      <c r="D200" s="246" t="s">
        <v>151</v>
      </c>
      <c r="E200" s="247" t="s">
        <v>273</v>
      </c>
      <c r="F200" s="248" t="s">
        <v>274</v>
      </c>
      <c r="G200" s="249" t="s">
        <v>243</v>
      </c>
      <c r="H200" s="250">
        <v>1101.694</v>
      </c>
      <c r="I200" s="251"/>
      <c r="J200" s="252">
        <f>ROUND(I200*H200,2)</f>
        <v>0</v>
      </c>
      <c r="K200" s="248" t="s">
        <v>155</v>
      </c>
      <c r="L200" s="45"/>
      <c r="M200" s="253" t="s">
        <v>1</v>
      </c>
      <c r="N200" s="254" t="s">
        <v>42</v>
      </c>
      <c r="O200" s="92"/>
      <c r="P200" s="255">
        <f>O200*H200</f>
        <v>0</v>
      </c>
      <c r="Q200" s="255">
        <v>0</v>
      </c>
      <c r="R200" s="255">
        <f>Q200*H200</f>
        <v>0</v>
      </c>
      <c r="S200" s="255">
        <v>0</v>
      </c>
      <c r="T200" s="256">
        <f>S200*H200</f>
        <v>0</v>
      </c>
      <c r="U200" s="39"/>
      <c r="V200" s="39"/>
      <c r="W200" s="39"/>
      <c r="X200" s="39"/>
      <c r="Y200" s="39"/>
      <c r="Z200" s="39"/>
      <c r="AA200" s="39"/>
      <c r="AB200" s="39"/>
      <c r="AC200" s="39"/>
      <c r="AD200" s="39"/>
      <c r="AE200" s="39"/>
      <c r="AR200" s="257" t="s">
        <v>156</v>
      </c>
      <c r="AT200" s="257" t="s">
        <v>151</v>
      </c>
      <c r="AU200" s="257" t="s">
        <v>85</v>
      </c>
      <c r="AY200" s="18" t="s">
        <v>149</v>
      </c>
      <c r="BE200" s="258">
        <f>IF(N200="základní",J200,0)</f>
        <v>0</v>
      </c>
      <c r="BF200" s="258">
        <f>IF(N200="snížená",J200,0)</f>
        <v>0</v>
      </c>
      <c r="BG200" s="258">
        <f>IF(N200="zákl. přenesená",J200,0)</f>
        <v>0</v>
      </c>
      <c r="BH200" s="258">
        <f>IF(N200="sníž. přenesená",J200,0)</f>
        <v>0</v>
      </c>
      <c r="BI200" s="258">
        <f>IF(N200="nulová",J200,0)</f>
        <v>0</v>
      </c>
      <c r="BJ200" s="18" t="s">
        <v>21</v>
      </c>
      <c r="BK200" s="258">
        <f>ROUND(I200*H200,2)</f>
        <v>0</v>
      </c>
      <c r="BL200" s="18" t="s">
        <v>156</v>
      </c>
      <c r="BM200" s="257" t="s">
        <v>959</v>
      </c>
    </row>
    <row r="201" s="2" customFormat="1">
      <c r="A201" s="39"/>
      <c r="B201" s="40"/>
      <c r="C201" s="41"/>
      <c r="D201" s="259" t="s">
        <v>158</v>
      </c>
      <c r="E201" s="41"/>
      <c r="F201" s="260" t="s">
        <v>276</v>
      </c>
      <c r="G201" s="41"/>
      <c r="H201" s="41"/>
      <c r="I201" s="157"/>
      <c r="J201" s="41"/>
      <c r="K201" s="41"/>
      <c r="L201" s="45"/>
      <c r="M201" s="261"/>
      <c r="N201" s="262"/>
      <c r="O201" s="92"/>
      <c r="P201" s="92"/>
      <c r="Q201" s="92"/>
      <c r="R201" s="92"/>
      <c r="S201" s="92"/>
      <c r="T201" s="93"/>
      <c r="U201" s="39"/>
      <c r="V201" s="39"/>
      <c r="W201" s="39"/>
      <c r="X201" s="39"/>
      <c r="Y201" s="39"/>
      <c r="Z201" s="39"/>
      <c r="AA201" s="39"/>
      <c r="AB201" s="39"/>
      <c r="AC201" s="39"/>
      <c r="AD201" s="39"/>
      <c r="AE201" s="39"/>
      <c r="AT201" s="18" t="s">
        <v>158</v>
      </c>
      <c r="AU201" s="18" t="s">
        <v>85</v>
      </c>
    </row>
    <row r="202" s="14" customFormat="1">
      <c r="A202" s="14"/>
      <c r="B202" s="274"/>
      <c r="C202" s="275"/>
      <c r="D202" s="259" t="s">
        <v>162</v>
      </c>
      <c r="E202" s="276" t="s">
        <v>1</v>
      </c>
      <c r="F202" s="277" t="s">
        <v>960</v>
      </c>
      <c r="G202" s="275"/>
      <c r="H202" s="278">
        <v>1101.694</v>
      </c>
      <c r="I202" s="279"/>
      <c r="J202" s="275"/>
      <c r="K202" s="275"/>
      <c r="L202" s="280"/>
      <c r="M202" s="281"/>
      <c r="N202" s="282"/>
      <c r="O202" s="282"/>
      <c r="P202" s="282"/>
      <c r="Q202" s="282"/>
      <c r="R202" s="282"/>
      <c r="S202" s="282"/>
      <c r="T202" s="283"/>
      <c r="U202" s="14"/>
      <c r="V202" s="14"/>
      <c r="W202" s="14"/>
      <c r="X202" s="14"/>
      <c r="Y202" s="14"/>
      <c r="Z202" s="14"/>
      <c r="AA202" s="14"/>
      <c r="AB202" s="14"/>
      <c r="AC202" s="14"/>
      <c r="AD202" s="14"/>
      <c r="AE202" s="14"/>
      <c r="AT202" s="284" t="s">
        <v>162</v>
      </c>
      <c r="AU202" s="284" t="s">
        <v>85</v>
      </c>
      <c r="AV202" s="14" t="s">
        <v>85</v>
      </c>
      <c r="AW202" s="14" t="s">
        <v>34</v>
      </c>
      <c r="AX202" s="14" t="s">
        <v>21</v>
      </c>
      <c r="AY202" s="284" t="s">
        <v>149</v>
      </c>
    </row>
    <row r="203" s="2" customFormat="1" ht="21.75" customHeight="1">
      <c r="A203" s="39"/>
      <c r="B203" s="40"/>
      <c r="C203" s="246" t="s">
        <v>257</v>
      </c>
      <c r="D203" s="246" t="s">
        <v>151</v>
      </c>
      <c r="E203" s="247" t="s">
        <v>278</v>
      </c>
      <c r="F203" s="248" t="s">
        <v>279</v>
      </c>
      <c r="G203" s="249" t="s">
        <v>169</v>
      </c>
      <c r="H203" s="250">
        <v>1080.0999999999999</v>
      </c>
      <c r="I203" s="251"/>
      <c r="J203" s="252">
        <f>ROUND(I203*H203,2)</f>
        <v>0</v>
      </c>
      <c r="K203" s="248" t="s">
        <v>155</v>
      </c>
      <c r="L203" s="45"/>
      <c r="M203" s="253" t="s">
        <v>1</v>
      </c>
      <c r="N203" s="254" t="s">
        <v>42</v>
      </c>
      <c r="O203" s="92"/>
      <c r="P203" s="255">
        <f>O203*H203</f>
        <v>0</v>
      </c>
      <c r="Q203" s="255">
        <v>0</v>
      </c>
      <c r="R203" s="255">
        <f>Q203*H203</f>
        <v>0</v>
      </c>
      <c r="S203" s="255">
        <v>0</v>
      </c>
      <c r="T203" s="256">
        <f>S203*H203</f>
        <v>0</v>
      </c>
      <c r="U203" s="39"/>
      <c r="V203" s="39"/>
      <c r="W203" s="39"/>
      <c r="X203" s="39"/>
      <c r="Y203" s="39"/>
      <c r="Z203" s="39"/>
      <c r="AA203" s="39"/>
      <c r="AB203" s="39"/>
      <c r="AC203" s="39"/>
      <c r="AD203" s="39"/>
      <c r="AE203" s="39"/>
      <c r="AR203" s="257" t="s">
        <v>156</v>
      </c>
      <c r="AT203" s="257" t="s">
        <v>151</v>
      </c>
      <c r="AU203" s="257" t="s">
        <v>85</v>
      </c>
      <c r="AY203" s="18" t="s">
        <v>149</v>
      </c>
      <c r="BE203" s="258">
        <f>IF(N203="základní",J203,0)</f>
        <v>0</v>
      </c>
      <c r="BF203" s="258">
        <f>IF(N203="snížená",J203,0)</f>
        <v>0</v>
      </c>
      <c r="BG203" s="258">
        <f>IF(N203="zákl. přenesená",J203,0)</f>
        <v>0</v>
      </c>
      <c r="BH203" s="258">
        <f>IF(N203="sníž. přenesená",J203,0)</f>
        <v>0</v>
      </c>
      <c r="BI203" s="258">
        <f>IF(N203="nulová",J203,0)</f>
        <v>0</v>
      </c>
      <c r="BJ203" s="18" t="s">
        <v>21</v>
      </c>
      <c r="BK203" s="258">
        <f>ROUND(I203*H203,2)</f>
        <v>0</v>
      </c>
      <c r="BL203" s="18" t="s">
        <v>156</v>
      </c>
      <c r="BM203" s="257" t="s">
        <v>961</v>
      </c>
    </row>
    <row r="204" s="2" customFormat="1">
      <c r="A204" s="39"/>
      <c r="B204" s="40"/>
      <c r="C204" s="41"/>
      <c r="D204" s="259" t="s">
        <v>158</v>
      </c>
      <c r="E204" s="41"/>
      <c r="F204" s="260" t="s">
        <v>281</v>
      </c>
      <c r="G204" s="41"/>
      <c r="H204" s="41"/>
      <c r="I204" s="157"/>
      <c r="J204" s="41"/>
      <c r="K204" s="41"/>
      <c r="L204" s="45"/>
      <c r="M204" s="261"/>
      <c r="N204" s="262"/>
      <c r="O204" s="92"/>
      <c r="P204" s="92"/>
      <c r="Q204" s="92"/>
      <c r="R204" s="92"/>
      <c r="S204" s="92"/>
      <c r="T204" s="93"/>
      <c r="U204" s="39"/>
      <c r="V204" s="39"/>
      <c r="W204" s="39"/>
      <c r="X204" s="39"/>
      <c r="Y204" s="39"/>
      <c r="Z204" s="39"/>
      <c r="AA204" s="39"/>
      <c r="AB204" s="39"/>
      <c r="AC204" s="39"/>
      <c r="AD204" s="39"/>
      <c r="AE204" s="39"/>
      <c r="AT204" s="18" t="s">
        <v>158</v>
      </c>
      <c r="AU204" s="18" t="s">
        <v>85</v>
      </c>
    </row>
    <row r="205" s="2" customFormat="1">
      <c r="A205" s="39"/>
      <c r="B205" s="40"/>
      <c r="C205" s="41"/>
      <c r="D205" s="259" t="s">
        <v>160</v>
      </c>
      <c r="E205" s="41"/>
      <c r="F205" s="263" t="s">
        <v>282</v>
      </c>
      <c r="G205" s="41"/>
      <c r="H205" s="41"/>
      <c r="I205" s="157"/>
      <c r="J205" s="41"/>
      <c r="K205" s="41"/>
      <c r="L205" s="45"/>
      <c r="M205" s="261"/>
      <c r="N205" s="262"/>
      <c r="O205" s="92"/>
      <c r="P205" s="92"/>
      <c r="Q205" s="92"/>
      <c r="R205" s="92"/>
      <c r="S205" s="92"/>
      <c r="T205" s="93"/>
      <c r="U205" s="39"/>
      <c r="V205" s="39"/>
      <c r="W205" s="39"/>
      <c r="X205" s="39"/>
      <c r="Y205" s="39"/>
      <c r="Z205" s="39"/>
      <c r="AA205" s="39"/>
      <c r="AB205" s="39"/>
      <c r="AC205" s="39"/>
      <c r="AD205" s="39"/>
      <c r="AE205" s="39"/>
      <c r="AT205" s="18" t="s">
        <v>160</v>
      </c>
      <c r="AU205" s="18" t="s">
        <v>85</v>
      </c>
    </row>
    <row r="206" s="2" customFormat="1">
      <c r="A206" s="39"/>
      <c r="B206" s="40"/>
      <c r="C206" s="41"/>
      <c r="D206" s="259" t="s">
        <v>180</v>
      </c>
      <c r="E206" s="41"/>
      <c r="F206" s="263" t="s">
        <v>962</v>
      </c>
      <c r="G206" s="41"/>
      <c r="H206" s="41"/>
      <c r="I206" s="157"/>
      <c r="J206" s="41"/>
      <c r="K206" s="41"/>
      <c r="L206" s="45"/>
      <c r="M206" s="261"/>
      <c r="N206" s="262"/>
      <c r="O206" s="92"/>
      <c r="P206" s="92"/>
      <c r="Q206" s="92"/>
      <c r="R206" s="92"/>
      <c r="S206" s="92"/>
      <c r="T206" s="93"/>
      <c r="U206" s="39"/>
      <c r="V206" s="39"/>
      <c r="W206" s="39"/>
      <c r="X206" s="39"/>
      <c r="Y206" s="39"/>
      <c r="Z206" s="39"/>
      <c r="AA206" s="39"/>
      <c r="AB206" s="39"/>
      <c r="AC206" s="39"/>
      <c r="AD206" s="39"/>
      <c r="AE206" s="39"/>
      <c r="AT206" s="18" t="s">
        <v>180</v>
      </c>
      <c r="AU206" s="18" t="s">
        <v>85</v>
      </c>
    </row>
    <row r="207" s="13" customFormat="1">
      <c r="A207" s="13"/>
      <c r="B207" s="264"/>
      <c r="C207" s="265"/>
      <c r="D207" s="259" t="s">
        <v>162</v>
      </c>
      <c r="E207" s="266" t="s">
        <v>1</v>
      </c>
      <c r="F207" s="267" t="s">
        <v>284</v>
      </c>
      <c r="G207" s="265"/>
      <c r="H207" s="266" t="s">
        <v>1</v>
      </c>
      <c r="I207" s="268"/>
      <c r="J207" s="265"/>
      <c r="K207" s="265"/>
      <c r="L207" s="269"/>
      <c r="M207" s="270"/>
      <c r="N207" s="271"/>
      <c r="O207" s="271"/>
      <c r="P207" s="271"/>
      <c r="Q207" s="271"/>
      <c r="R207" s="271"/>
      <c r="S207" s="271"/>
      <c r="T207" s="272"/>
      <c r="U207" s="13"/>
      <c r="V207" s="13"/>
      <c r="W207" s="13"/>
      <c r="X207" s="13"/>
      <c r="Y207" s="13"/>
      <c r="Z207" s="13"/>
      <c r="AA207" s="13"/>
      <c r="AB207" s="13"/>
      <c r="AC207" s="13"/>
      <c r="AD207" s="13"/>
      <c r="AE207" s="13"/>
      <c r="AT207" s="273" t="s">
        <v>162</v>
      </c>
      <c r="AU207" s="273" t="s">
        <v>85</v>
      </c>
      <c r="AV207" s="13" t="s">
        <v>21</v>
      </c>
      <c r="AW207" s="13" t="s">
        <v>34</v>
      </c>
      <c r="AX207" s="13" t="s">
        <v>77</v>
      </c>
      <c r="AY207" s="273" t="s">
        <v>149</v>
      </c>
    </row>
    <row r="208" s="14" customFormat="1">
      <c r="A208" s="14"/>
      <c r="B208" s="274"/>
      <c r="C208" s="275"/>
      <c r="D208" s="259" t="s">
        <v>162</v>
      </c>
      <c r="E208" s="276" t="s">
        <v>1</v>
      </c>
      <c r="F208" s="277" t="s">
        <v>963</v>
      </c>
      <c r="G208" s="275"/>
      <c r="H208" s="278">
        <v>1103.8499999999999</v>
      </c>
      <c r="I208" s="279"/>
      <c r="J208" s="275"/>
      <c r="K208" s="275"/>
      <c r="L208" s="280"/>
      <c r="M208" s="281"/>
      <c r="N208" s="282"/>
      <c r="O208" s="282"/>
      <c r="P208" s="282"/>
      <c r="Q208" s="282"/>
      <c r="R208" s="282"/>
      <c r="S208" s="282"/>
      <c r="T208" s="283"/>
      <c r="U208" s="14"/>
      <c r="V208" s="14"/>
      <c r="W208" s="14"/>
      <c r="X208" s="14"/>
      <c r="Y208" s="14"/>
      <c r="Z208" s="14"/>
      <c r="AA208" s="14"/>
      <c r="AB208" s="14"/>
      <c r="AC208" s="14"/>
      <c r="AD208" s="14"/>
      <c r="AE208" s="14"/>
      <c r="AT208" s="284" t="s">
        <v>162</v>
      </c>
      <c r="AU208" s="284" t="s">
        <v>85</v>
      </c>
      <c r="AV208" s="14" t="s">
        <v>85</v>
      </c>
      <c r="AW208" s="14" t="s">
        <v>34</v>
      </c>
      <c r="AX208" s="14" t="s">
        <v>77</v>
      </c>
      <c r="AY208" s="284" t="s">
        <v>149</v>
      </c>
    </row>
    <row r="209" s="13" customFormat="1">
      <c r="A209" s="13"/>
      <c r="B209" s="264"/>
      <c r="C209" s="265"/>
      <c r="D209" s="259" t="s">
        <v>162</v>
      </c>
      <c r="E209" s="266" t="s">
        <v>1</v>
      </c>
      <c r="F209" s="267" t="s">
        <v>964</v>
      </c>
      <c r="G209" s="265"/>
      <c r="H209" s="266" t="s">
        <v>1</v>
      </c>
      <c r="I209" s="268"/>
      <c r="J209" s="265"/>
      <c r="K209" s="265"/>
      <c r="L209" s="269"/>
      <c r="M209" s="270"/>
      <c r="N209" s="271"/>
      <c r="O209" s="271"/>
      <c r="P209" s="271"/>
      <c r="Q209" s="271"/>
      <c r="R209" s="271"/>
      <c r="S209" s="271"/>
      <c r="T209" s="272"/>
      <c r="U209" s="13"/>
      <c r="V209" s="13"/>
      <c r="W209" s="13"/>
      <c r="X209" s="13"/>
      <c r="Y209" s="13"/>
      <c r="Z209" s="13"/>
      <c r="AA209" s="13"/>
      <c r="AB209" s="13"/>
      <c r="AC209" s="13"/>
      <c r="AD209" s="13"/>
      <c r="AE209" s="13"/>
      <c r="AT209" s="273" t="s">
        <v>162</v>
      </c>
      <c r="AU209" s="273" t="s">
        <v>85</v>
      </c>
      <c r="AV209" s="13" t="s">
        <v>21</v>
      </c>
      <c r="AW209" s="13" t="s">
        <v>34</v>
      </c>
      <c r="AX209" s="13" t="s">
        <v>77</v>
      </c>
      <c r="AY209" s="273" t="s">
        <v>149</v>
      </c>
    </row>
    <row r="210" s="14" customFormat="1">
      <c r="A210" s="14"/>
      <c r="B210" s="274"/>
      <c r="C210" s="275"/>
      <c r="D210" s="259" t="s">
        <v>162</v>
      </c>
      <c r="E210" s="276" t="s">
        <v>1</v>
      </c>
      <c r="F210" s="277" t="s">
        <v>948</v>
      </c>
      <c r="G210" s="275"/>
      <c r="H210" s="278">
        <v>-23.75</v>
      </c>
      <c r="I210" s="279"/>
      <c r="J210" s="275"/>
      <c r="K210" s="275"/>
      <c r="L210" s="280"/>
      <c r="M210" s="281"/>
      <c r="N210" s="282"/>
      <c r="O210" s="282"/>
      <c r="P210" s="282"/>
      <c r="Q210" s="282"/>
      <c r="R210" s="282"/>
      <c r="S210" s="282"/>
      <c r="T210" s="283"/>
      <c r="U210" s="14"/>
      <c r="V210" s="14"/>
      <c r="W210" s="14"/>
      <c r="X210" s="14"/>
      <c r="Y210" s="14"/>
      <c r="Z210" s="14"/>
      <c r="AA210" s="14"/>
      <c r="AB210" s="14"/>
      <c r="AC210" s="14"/>
      <c r="AD210" s="14"/>
      <c r="AE210" s="14"/>
      <c r="AT210" s="284" t="s">
        <v>162</v>
      </c>
      <c r="AU210" s="284" t="s">
        <v>85</v>
      </c>
      <c r="AV210" s="14" t="s">
        <v>85</v>
      </c>
      <c r="AW210" s="14" t="s">
        <v>34</v>
      </c>
      <c r="AX210" s="14" t="s">
        <v>77</v>
      </c>
      <c r="AY210" s="284" t="s">
        <v>149</v>
      </c>
    </row>
    <row r="211" s="15" customFormat="1">
      <c r="A211" s="15"/>
      <c r="B211" s="285"/>
      <c r="C211" s="286"/>
      <c r="D211" s="259" t="s">
        <v>162</v>
      </c>
      <c r="E211" s="287" t="s">
        <v>1</v>
      </c>
      <c r="F211" s="288" t="s">
        <v>166</v>
      </c>
      <c r="G211" s="286"/>
      <c r="H211" s="289">
        <v>1080.0999999999999</v>
      </c>
      <c r="I211" s="290"/>
      <c r="J211" s="286"/>
      <c r="K211" s="286"/>
      <c r="L211" s="291"/>
      <c r="M211" s="292"/>
      <c r="N211" s="293"/>
      <c r="O211" s="293"/>
      <c r="P211" s="293"/>
      <c r="Q211" s="293"/>
      <c r="R211" s="293"/>
      <c r="S211" s="293"/>
      <c r="T211" s="294"/>
      <c r="U211" s="15"/>
      <c r="V211" s="15"/>
      <c r="W211" s="15"/>
      <c r="X211" s="15"/>
      <c r="Y211" s="15"/>
      <c r="Z211" s="15"/>
      <c r="AA211" s="15"/>
      <c r="AB211" s="15"/>
      <c r="AC211" s="15"/>
      <c r="AD211" s="15"/>
      <c r="AE211" s="15"/>
      <c r="AT211" s="295" t="s">
        <v>162</v>
      </c>
      <c r="AU211" s="295" t="s">
        <v>85</v>
      </c>
      <c r="AV211" s="15" t="s">
        <v>156</v>
      </c>
      <c r="AW211" s="15" t="s">
        <v>34</v>
      </c>
      <c r="AX211" s="15" t="s">
        <v>21</v>
      </c>
      <c r="AY211" s="295" t="s">
        <v>149</v>
      </c>
    </row>
    <row r="212" s="2" customFormat="1" ht="16.5" customHeight="1">
      <c r="A212" s="39"/>
      <c r="B212" s="40"/>
      <c r="C212" s="307" t="s">
        <v>264</v>
      </c>
      <c r="D212" s="307" t="s">
        <v>286</v>
      </c>
      <c r="E212" s="308" t="s">
        <v>287</v>
      </c>
      <c r="F212" s="309" t="s">
        <v>288</v>
      </c>
      <c r="G212" s="310" t="s">
        <v>243</v>
      </c>
      <c r="H212" s="311">
        <v>864.08000000000004</v>
      </c>
      <c r="I212" s="312"/>
      <c r="J212" s="313">
        <f>ROUND(I212*H212,2)</f>
        <v>0</v>
      </c>
      <c r="K212" s="309" t="s">
        <v>155</v>
      </c>
      <c r="L212" s="314"/>
      <c r="M212" s="315" t="s">
        <v>1</v>
      </c>
      <c r="N212" s="316" t="s">
        <v>42</v>
      </c>
      <c r="O212" s="92"/>
      <c r="P212" s="255">
        <f>O212*H212</f>
        <v>0</v>
      </c>
      <c r="Q212" s="255">
        <v>1</v>
      </c>
      <c r="R212" s="255">
        <f>Q212*H212</f>
        <v>864.08000000000004</v>
      </c>
      <c r="S212" s="255">
        <v>0</v>
      </c>
      <c r="T212" s="256">
        <f>S212*H212</f>
        <v>0</v>
      </c>
      <c r="U212" s="39"/>
      <c r="V212" s="39"/>
      <c r="W212" s="39"/>
      <c r="X212" s="39"/>
      <c r="Y212" s="39"/>
      <c r="Z212" s="39"/>
      <c r="AA212" s="39"/>
      <c r="AB212" s="39"/>
      <c r="AC212" s="39"/>
      <c r="AD212" s="39"/>
      <c r="AE212" s="39"/>
      <c r="AR212" s="257" t="s">
        <v>232</v>
      </c>
      <c r="AT212" s="257" t="s">
        <v>286</v>
      </c>
      <c r="AU212" s="257" t="s">
        <v>85</v>
      </c>
      <c r="AY212" s="18" t="s">
        <v>149</v>
      </c>
      <c r="BE212" s="258">
        <f>IF(N212="základní",J212,0)</f>
        <v>0</v>
      </c>
      <c r="BF212" s="258">
        <f>IF(N212="snížená",J212,0)</f>
        <v>0</v>
      </c>
      <c r="BG212" s="258">
        <f>IF(N212="zákl. přenesená",J212,0)</f>
        <v>0</v>
      </c>
      <c r="BH212" s="258">
        <f>IF(N212="sníž. přenesená",J212,0)</f>
        <v>0</v>
      </c>
      <c r="BI212" s="258">
        <f>IF(N212="nulová",J212,0)</f>
        <v>0</v>
      </c>
      <c r="BJ212" s="18" t="s">
        <v>21</v>
      </c>
      <c r="BK212" s="258">
        <f>ROUND(I212*H212,2)</f>
        <v>0</v>
      </c>
      <c r="BL212" s="18" t="s">
        <v>156</v>
      </c>
      <c r="BM212" s="257" t="s">
        <v>965</v>
      </c>
    </row>
    <row r="213" s="2" customFormat="1">
      <c r="A213" s="39"/>
      <c r="B213" s="40"/>
      <c r="C213" s="41"/>
      <c r="D213" s="259" t="s">
        <v>158</v>
      </c>
      <c r="E213" s="41"/>
      <c r="F213" s="260" t="s">
        <v>288</v>
      </c>
      <c r="G213" s="41"/>
      <c r="H213" s="41"/>
      <c r="I213" s="157"/>
      <c r="J213" s="41"/>
      <c r="K213" s="41"/>
      <c r="L213" s="45"/>
      <c r="M213" s="261"/>
      <c r="N213" s="262"/>
      <c r="O213" s="92"/>
      <c r="P213" s="92"/>
      <c r="Q213" s="92"/>
      <c r="R213" s="92"/>
      <c r="S213" s="92"/>
      <c r="T213" s="93"/>
      <c r="U213" s="39"/>
      <c r="V213" s="39"/>
      <c r="W213" s="39"/>
      <c r="X213" s="39"/>
      <c r="Y213" s="39"/>
      <c r="Z213" s="39"/>
      <c r="AA213" s="39"/>
      <c r="AB213" s="39"/>
      <c r="AC213" s="39"/>
      <c r="AD213" s="39"/>
      <c r="AE213" s="39"/>
      <c r="AT213" s="18" t="s">
        <v>158</v>
      </c>
      <c r="AU213" s="18" t="s">
        <v>85</v>
      </c>
    </row>
    <row r="214" s="13" customFormat="1">
      <c r="A214" s="13"/>
      <c r="B214" s="264"/>
      <c r="C214" s="265"/>
      <c r="D214" s="259" t="s">
        <v>162</v>
      </c>
      <c r="E214" s="266" t="s">
        <v>1</v>
      </c>
      <c r="F214" s="267" t="s">
        <v>290</v>
      </c>
      <c r="G214" s="265"/>
      <c r="H214" s="266" t="s">
        <v>1</v>
      </c>
      <c r="I214" s="268"/>
      <c r="J214" s="265"/>
      <c r="K214" s="265"/>
      <c r="L214" s="269"/>
      <c r="M214" s="270"/>
      <c r="N214" s="271"/>
      <c r="O214" s="271"/>
      <c r="P214" s="271"/>
      <c r="Q214" s="271"/>
      <c r="R214" s="271"/>
      <c r="S214" s="271"/>
      <c r="T214" s="272"/>
      <c r="U214" s="13"/>
      <c r="V214" s="13"/>
      <c r="W214" s="13"/>
      <c r="X214" s="13"/>
      <c r="Y214" s="13"/>
      <c r="Z214" s="13"/>
      <c r="AA214" s="13"/>
      <c r="AB214" s="13"/>
      <c r="AC214" s="13"/>
      <c r="AD214" s="13"/>
      <c r="AE214" s="13"/>
      <c r="AT214" s="273" t="s">
        <v>162</v>
      </c>
      <c r="AU214" s="273" t="s">
        <v>85</v>
      </c>
      <c r="AV214" s="13" t="s">
        <v>21</v>
      </c>
      <c r="AW214" s="13" t="s">
        <v>34</v>
      </c>
      <c r="AX214" s="13" t="s">
        <v>77</v>
      </c>
      <c r="AY214" s="273" t="s">
        <v>149</v>
      </c>
    </row>
    <row r="215" s="14" customFormat="1">
      <c r="A215" s="14"/>
      <c r="B215" s="274"/>
      <c r="C215" s="275"/>
      <c r="D215" s="259" t="s">
        <v>162</v>
      </c>
      <c r="E215" s="276" t="s">
        <v>1</v>
      </c>
      <c r="F215" s="277" t="s">
        <v>966</v>
      </c>
      <c r="G215" s="275"/>
      <c r="H215" s="278">
        <v>864.08000000000004</v>
      </c>
      <c r="I215" s="279"/>
      <c r="J215" s="275"/>
      <c r="K215" s="275"/>
      <c r="L215" s="280"/>
      <c r="M215" s="281"/>
      <c r="N215" s="282"/>
      <c r="O215" s="282"/>
      <c r="P215" s="282"/>
      <c r="Q215" s="282"/>
      <c r="R215" s="282"/>
      <c r="S215" s="282"/>
      <c r="T215" s="283"/>
      <c r="U215" s="14"/>
      <c r="V215" s="14"/>
      <c r="W215" s="14"/>
      <c r="X215" s="14"/>
      <c r="Y215" s="14"/>
      <c r="Z215" s="14"/>
      <c r="AA215" s="14"/>
      <c r="AB215" s="14"/>
      <c r="AC215" s="14"/>
      <c r="AD215" s="14"/>
      <c r="AE215" s="14"/>
      <c r="AT215" s="284" t="s">
        <v>162</v>
      </c>
      <c r="AU215" s="284" t="s">
        <v>85</v>
      </c>
      <c r="AV215" s="14" t="s">
        <v>85</v>
      </c>
      <c r="AW215" s="14" t="s">
        <v>34</v>
      </c>
      <c r="AX215" s="14" t="s">
        <v>21</v>
      </c>
      <c r="AY215" s="284" t="s">
        <v>149</v>
      </c>
    </row>
    <row r="216" s="2" customFormat="1" ht="21.75" customHeight="1">
      <c r="A216" s="39"/>
      <c r="B216" s="40"/>
      <c r="C216" s="246" t="s">
        <v>272</v>
      </c>
      <c r="D216" s="246" t="s">
        <v>151</v>
      </c>
      <c r="E216" s="247" t="s">
        <v>293</v>
      </c>
      <c r="F216" s="248" t="s">
        <v>294</v>
      </c>
      <c r="G216" s="249" t="s">
        <v>154</v>
      </c>
      <c r="H216" s="250">
        <v>375</v>
      </c>
      <c r="I216" s="251"/>
      <c r="J216" s="252">
        <f>ROUND(I216*H216,2)</f>
        <v>0</v>
      </c>
      <c r="K216" s="248" t="s">
        <v>155</v>
      </c>
      <c r="L216" s="45"/>
      <c r="M216" s="253" t="s">
        <v>1</v>
      </c>
      <c r="N216" s="254" t="s">
        <v>42</v>
      </c>
      <c r="O216" s="92"/>
      <c r="P216" s="255">
        <f>O216*H216</f>
        <v>0</v>
      </c>
      <c r="Q216" s="255">
        <v>0</v>
      </c>
      <c r="R216" s="255">
        <f>Q216*H216</f>
        <v>0</v>
      </c>
      <c r="S216" s="255">
        <v>0</v>
      </c>
      <c r="T216" s="256">
        <f>S216*H216</f>
        <v>0</v>
      </c>
      <c r="U216" s="39"/>
      <c r="V216" s="39"/>
      <c r="W216" s="39"/>
      <c r="X216" s="39"/>
      <c r="Y216" s="39"/>
      <c r="Z216" s="39"/>
      <c r="AA216" s="39"/>
      <c r="AB216" s="39"/>
      <c r="AC216" s="39"/>
      <c r="AD216" s="39"/>
      <c r="AE216" s="39"/>
      <c r="AR216" s="257" t="s">
        <v>156</v>
      </c>
      <c r="AT216" s="257" t="s">
        <v>151</v>
      </c>
      <c r="AU216" s="257" t="s">
        <v>85</v>
      </c>
      <c r="AY216" s="18" t="s">
        <v>149</v>
      </c>
      <c r="BE216" s="258">
        <f>IF(N216="základní",J216,0)</f>
        <v>0</v>
      </c>
      <c r="BF216" s="258">
        <f>IF(N216="snížená",J216,0)</f>
        <v>0</v>
      </c>
      <c r="BG216" s="258">
        <f>IF(N216="zákl. přenesená",J216,0)</f>
        <v>0</v>
      </c>
      <c r="BH216" s="258">
        <f>IF(N216="sníž. přenesená",J216,0)</f>
        <v>0</v>
      </c>
      <c r="BI216" s="258">
        <f>IF(N216="nulová",J216,0)</f>
        <v>0</v>
      </c>
      <c r="BJ216" s="18" t="s">
        <v>21</v>
      </c>
      <c r="BK216" s="258">
        <f>ROUND(I216*H216,2)</f>
        <v>0</v>
      </c>
      <c r="BL216" s="18" t="s">
        <v>156</v>
      </c>
      <c r="BM216" s="257" t="s">
        <v>967</v>
      </c>
    </row>
    <row r="217" s="2" customFormat="1">
      <c r="A217" s="39"/>
      <c r="B217" s="40"/>
      <c r="C217" s="41"/>
      <c r="D217" s="259" t="s">
        <v>158</v>
      </c>
      <c r="E217" s="41"/>
      <c r="F217" s="260" t="s">
        <v>296</v>
      </c>
      <c r="G217" s="41"/>
      <c r="H217" s="41"/>
      <c r="I217" s="157"/>
      <c r="J217" s="41"/>
      <c r="K217" s="41"/>
      <c r="L217" s="45"/>
      <c r="M217" s="261"/>
      <c r="N217" s="262"/>
      <c r="O217" s="92"/>
      <c r="P217" s="92"/>
      <c r="Q217" s="92"/>
      <c r="R217" s="92"/>
      <c r="S217" s="92"/>
      <c r="T217" s="93"/>
      <c r="U217" s="39"/>
      <c r="V217" s="39"/>
      <c r="W217" s="39"/>
      <c r="X217" s="39"/>
      <c r="Y217" s="39"/>
      <c r="Z217" s="39"/>
      <c r="AA217" s="39"/>
      <c r="AB217" s="39"/>
      <c r="AC217" s="39"/>
      <c r="AD217" s="39"/>
      <c r="AE217" s="39"/>
      <c r="AT217" s="18" t="s">
        <v>158</v>
      </c>
      <c r="AU217" s="18" t="s">
        <v>85</v>
      </c>
    </row>
    <row r="218" s="2" customFormat="1">
      <c r="A218" s="39"/>
      <c r="B218" s="40"/>
      <c r="C218" s="41"/>
      <c r="D218" s="259" t="s">
        <v>160</v>
      </c>
      <c r="E218" s="41"/>
      <c r="F218" s="263" t="s">
        <v>297</v>
      </c>
      <c r="G218" s="41"/>
      <c r="H218" s="41"/>
      <c r="I218" s="157"/>
      <c r="J218" s="41"/>
      <c r="K218" s="41"/>
      <c r="L218" s="45"/>
      <c r="M218" s="261"/>
      <c r="N218" s="262"/>
      <c r="O218" s="92"/>
      <c r="P218" s="92"/>
      <c r="Q218" s="92"/>
      <c r="R218" s="92"/>
      <c r="S218" s="92"/>
      <c r="T218" s="93"/>
      <c r="U218" s="39"/>
      <c r="V218" s="39"/>
      <c r="W218" s="39"/>
      <c r="X218" s="39"/>
      <c r="Y218" s="39"/>
      <c r="Z218" s="39"/>
      <c r="AA218" s="39"/>
      <c r="AB218" s="39"/>
      <c r="AC218" s="39"/>
      <c r="AD218" s="39"/>
      <c r="AE218" s="39"/>
      <c r="AT218" s="18" t="s">
        <v>160</v>
      </c>
      <c r="AU218" s="18" t="s">
        <v>85</v>
      </c>
    </row>
    <row r="219" s="13" customFormat="1">
      <c r="A219" s="13"/>
      <c r="B219" s="264"/>
      <c r="C219" s="265"/>
      <c r="D219" s="259" t="s">
        <v>162</v>
      </c>
      <c r="E219" s="266" t="s">
        <v>1</v>
      </c>
      <c r="F219" s="267" t="s">
        <v>163</v>
      </c>
      <c r="G219" s="265"/>
      <c r="H219" s="266" t="s">
        <v>1</v>
      </c>
      <c r="I219" s="268"/>
      <c r="J219" s="265"/>
      <c r="K219" s="265"/>
      <c r="L219" s="269"/>
      <c r="M219" s="270"/>
      <c r="N219" s="271"/>
      <c r="O219" s="271"/>
      <c r="P219" s="271"/>
      <c r="Q219" s="271"/>
      <c r="R219" s="271"/>
      <c r="S219" s="271"/>
      <c r="T219" s="272"/>
      <c r="U219" s="13"/>
      <c r="V219" s="13"/>
      <c r="W219" s="13"/>
      <c r="X219" s="13"/>
      <c r="Y219" s="13"/>
      <c r="Z219" s="13"/>
      <c r="AA219" s="13"/>
      <c r="AB219" s="13"/>
      <c r="AC219" s="13"/>
      <c r="AD219" s="13"/>
      <c r="AE219" s="13"/>
      <c r="AT219" s="273" t="s">
        <v>162</v>
      </c>
      <c r="AU219" s="273" t="s">
        <v>85</v>
      </c>
      <c r="AV219" s="13" t="s">
        <v>21</v>
      </c>
      <c r="AW219" s="13" t="s">
        <v>34</v>
      </c>
      <c r="AX219" s="13" t="s">
        <v>77</v>
      </c>
      <c r="AY219" s="273" t="s">
        <v>149</v>
      </c>
    </row>
    <row r="220" s="14" customFormat="1">
      <c r="A220" s="14"/>
      <c r="B220" s="274"/>
      <c r="C220" s="275"/>
      <c r="D220" s="259" t="s">
        <v>162</v>
      </c>
      <c r="E220" s="276" t="s">
        <v>1</v>
      </c>
      <c r="F220" s="277" t="s">
        <v>910</v>
      </c>
      <c r="G220" s="275"/>
      <c r="H220" s="278">
        <v>195</v>
      </c>
      <c r="I220" s="279"/>
      <c r="J220" s="275"/>
      <c r="K220" s="275"/>
      <c r="L220" s="280"/>
      <c r="M220" s="281"/>
      <c r="N220" s="282"/>
      <c r="O220" s="282"/>
      <c r="P220" s="282"/>
      <c r="Q220" s="282"/>
      <c r="R220" s="282"/>
      <c r="S220" s="282"/>
      <c r="T220" s="283"/>
      <c r="U220" s="14"/>
      <c r="V220" s="14"/>
      <c r="W220" s="14"/>
      <c r="X220" s="14"/>
      <c r="Y220" s="14"/>
      <c r="Z220" s="14"/>
      <c r="AA220" s="14"/>
      <c r="AB220" s="14"/>
      <c r="AC220" s="14"/>
      <c r="AD220" s="14"/>
      <c r="AE220" s="14"/>
      <c r="AT220" s="284" t="s">
        <v>162</v>
      </c>
      <c r="AU220" s="284" t="s">
        <v>85</v>
      </c>
      <c r="AV220" s="14" t="s">
        <v>85</v>
      </c>
      <c r="AW220" s="14" t="s">
        <v>34</v>
      </c>
      <c r="AX220" s="14" t="s">
        <v>77</v>
      </c>
      <c r="AY220" s="284" t="s">
        <v>149</v>
      </c>
    </row>
    <row r="221" s="13" customFormat="1">
      <c r="A221" s="13"/>
      <c r="B221" s="264"/>
      <c r="C221" s="265"/>
      <c r="D221" s="259" t="s">
        <v>162</v>
      </c>
      <c r="E221" s="266" t="s">
        <v>1</v>
      </c>
      <c r="F221" s="267" t="s">
        <v>165</v>
      </c>
      <c r="G221" s="265"/>
      <c r="H221" s="266" t="s">
        <v>1</v>
      </c>
      <c r="I221" s="268"/>
      <c r="J221" s="265"/>
      <c r="K221" s="265"/>
      <c r="L221" s="269"/>
      <c r="M221" s="270"/>
      <c r="N221" s="271"/>
      <c r="O221" s="271"/>
      <c r="P221" s="271"/>
      <c r="Q221" s="271"/>
      <c r="R221" s="271"/>
      <c r="S221" s="271"/>
      <c r="T221" s="272"/>
      <c r="U221" s="13"/>
      <c r="V221" s="13"/>
      <c r="W221" s="13"/>
      <c r="X221" s="13"/>
      <c r="Y221" s="13"/>
      <c r="Z221" s="13"/>
      <c r="AA221" s="13"/>
      <c r="AB221" s="13"/>
      <c r="AC221" s="13"/>
      <c r="AD221" s="13"/>
      <c r="AE221" s="13"/>
      <c r="AT221" s="273" t="s">
        <v>162</v>
      </c>
      <c r="AU221" s="273" t="s">
        <v>85</v>
      </c>
      <c r="AV221" s="13" t="s">
        <v>21</v>
      </c>
      <c r="AW221" s="13" t="s">
        <v>34</v>
      </c>
      <c r="AX221" s="13" t="s">
        <v>77</v>
      </c>
      <c r="AY221" s="273" t="s">
        <v>149</v>
      </c>
    </row>
    <row r="222" s="14" customFormat="1">
      <c r="A222" s="14"/>
      <c r="B222" s="274"/>
      <c r="C222" s="275"/>
      <c r="D222" s="259" t="s">
        <v>162</v>
      </c>
      <c r="E222" s="276" t="s">
        <v>1</v>
      </c>
      <c r="F222" s="277" t="s">
        <v>911</v>
      </c>
      <c r="G222" s="275"/>
      <c r="H222" s="278">
        <v>180</v>
      </c>
      <c r="I222" s="279"/>
      <c r="J222" s="275"/>
      <c r="K222" s="275"/>
      <c r="L222" s="280"/>
      <c r="M222" s="281"/>
      <c r="N222" s="282"/>
      <c r="O222" s="282"/>
      <c r="P222" s="282"/>
      <c r="Q222" s="282"/>
      <c r="R222" s="282"/>
      <c r="S222" s="282"/>
      <c r="T222" s="283"/>
      <c r="U222" s="14"/>
      <c r="V222" s="14"/>
      <c r="W222" s="14"/>
      <c r="X222" s="14"/>
      <c r="Y222" s="14"/>
      <c r="Z222" s="14"/>
      <c r="AA222" s="14"/>
      <c r="AB222" s="14"/>
      <c r="AC222" s="14"/>
      <c r="AD222" s="14"/>
      <c r="AE222" s="14"/>
      <c r="AT222" s="284" t="s">
        <v>162</v>
      </c>
      <c r="AU222" s="284" t="s">
        <v>85</v>
      </c>
      <c r="AV222" s="14" t="s">
        <v>85</v>
      </c>
      <c r="AW222" s="14" t="s">
        <v>34</v>
      </c>
      <c r="AX222" s="14" t="s">
        <v>77</v>
      </c>
      <c r="AY222" s="284" t="s">
        <v>149</v>
      </c>
    </row>
    <row r="223" s="15" customFormat="1">
      <c r="A223" s="15"/>
      <c r="B223" s="285"/>
      <c r="C223" s="286"/>
      <c r="D223" s="259" t="s">
        <v>162</v>
      </c>
      <c r="E223" s="287" t="s">
        <v>1</v>
      </c>
      <c r="F223" s="288" t="s">
        <v>166</v>
      </c>
      <c r="G223" s="286"/>
      <c r="H223" s="289">
        <v>375</v>
      </c>
      <c r="I223" s="290"/>
      <c r="J223" s="286"/>
      <c r="K223" s="286"/>
      <c r="L223" s="291"/>
      <c r="M223" s="292"/>
      <c r="N223" s="293"/>
      <c r="O223" s="293"/>
      <c r="P223" s="293"/>
      <c r="Q223" s="293"/>
      <c r="R223" s="293"/>
      <c r="S223" s="293"/>
      <c r="T223" s="294"/>
      <c r="U223" s="15"/>
      <c r="V223" s="15"/>
      <c r="W223" s="15"/>
      <c r="X223" s="15"/>
      <c r="Y223" s="15"/>
      <c r="Z223" s="15"/>
      <c r="AA223" s="15"/>
      <c r="AB223" s="15"/>
      <c r="AC223" s="15"/>
      <c r="AD223" s="15"/>
      <c r="AE223" s="15"/>
      <c r="AT223" s="295" t="s">
        <v>162</v>
      </c>
      <c r="AU223" s="295" t="s">
        <v>85</v>
      </c>
      <c r="AV223" s="15" t="s">
        <v>156</v>
      </c>
      <c r="AW223" s="15" t="s">
        <v>34</v>
      </c>
      <c r="AX223" s="15" t="s">
        <v>21</v>
      </c>
      <c r="AY223" s="295" t="s">
        <v>149</v>
      </c>
    </row>
    <row r="224" s="2" customFormat="1" ht="16.5" customHeight="1">
      <c r="A224" s="39"/>
      <c r="B224" s="40"/>
      <c r="C224" s="307" t="s">
        <v>277</v>
      </c>
      <c r="D224" s="307" t="s">
        <v>286</v>
      </c>
      <c r="E224" s="308" t="s">
        <v>299</v>
      </c>
      <c r="F224" s="309" t="s">
        <v>300</v>
      </c>
      <c r="G224" s="310" t="s">
        <v>301</v>
      </c>
      <c r="H224" s="311">
        <v>22.5</v>
      </c>
      <c r="I224" s="312"/>
      <c r="J224" s="313">
        <f>ROUND(I224*H224,2)</f>
        <v>0</v>
      </c>
      <c r="K224" s="309" t="s">
        <v>155</v>
      </c>
      <c r="L224" s="314"/>
      <c r="M224" s="315" t="s">
        <v>1</v>
      </c>
      <c r="N224" s="316" t="s">
        <v>42</v>
      </c>
      <c r="O224" s="92"/>
      <c r="P224" s="255">
        <f>O224*H224</f>
        <v>0</v>
      </c>
      <c r="Q224" s="255">
        <v>0.001</v>
      </c>
      <c r="R224" s="255">
        <f>Q224*H224</f>
        <v>0.022499999999999999</v>
      </c>
      <c r="S224" s="255">
        <v>0</v>
      </c>
      <c r="T224" s="256">
        <f>S224*H224</f>
        <v>0</v>
      </c>
      <c r="U224" s="39"/>
      <c r="V224" s="39"/>
      <c r="W224" s="39"/>
      <c r="X224" s="39"/>
      <c r="Y224" s="39"/>
      <c r="Z224" s="39"/>
      <c r="AA224" s="39"/>
      <c r="AB224" s="39"/>
      <c r="AC224" s="39"/>
      <c r="AD224" s="39"/>
      <c r="AE224" s="39"/>
      <c r="AR224" s="257" t="s">
        <v>232</v>
      </c>
      <c r="AT224" s="257" t="s">
        <v>286</v>
      </c>
      <c r="AU224" s="257" t="s">
        <v>85</v>
      </c>
      <c r="AY224" s="18" t="s">
        <v>149</v>
      </c>
      <c r="BE224" s="258">
        <f>IF(N224="základní",J224,0)</f>
        <v>0</v>
      </c>
      <c r="BF224" s="258">
        <f>IF(N224="snížená",J224,0)</f>
        <v>0</v>
      </c>
      <c r="BG224" s="258">
        <f>IF(N224="zákl. přenesená",J224,0)</f>
        <v>0</v>
      </c>
      <c r="BH224" s="258">
        <f>IF(N224="sníž. přenesená",J224,0)</f>
        <v>0</v>
      </c>
      <c r="BI224" s="258">
        <f>IF(N224="nulová",J224,0)</f>
        <v>0</v>
      </c>
      <c r="BJ224" s="18" t="s">
        <v>21</v>
      </c>
      <c r="BK224" s="258">
        <f>ROUND(I224*H224,2)</f>
        <v>0</v>
      </c>
      <c r="BL224" s="18" t="s">
        <v>156</v>
      </c>
      <c r="BM224" s="257" t="s">
        <v>968</v>
      </c>
    </row>
    <row r="225" s="2" customFormat="1">
      <c r="A225" s="39"/>
      <c r="B225" s="40"/>
      <c r="C225" s="41"/>
      <c r="D225" s="259" t="s">
        <v>158</v>
      </c>
      <c r="E225" s="41"/>
      <c r="F225" s="260" t="s">
        <v>300</v>
      </c>
      <c r="G225" s="41"/>
      <c r="H225" s="41"/>
      <c r="I225" s="157"/>
      <c r="J225" s="41"/>
      <c r="K225" s="41"/>
      <c r="L225" s="45"/>
      <c r="M225" s="261"/>
      <c r="N225" s="262"/>
      <c r="O225" s="92"/>
      <c r="P225" s="92"/>
      <c r="Q225" s="92"/>
      <c r="R225" s="92"/>
      <c r="S225" s="92"/>
      <c r="T225" s="93"/>
      <c r="U225" s="39"/>
      <c r="V225" s="39"/>
      <c r="W225" s="39"/>
      <c r="X225" s="39"/>
      <c r="Y225" s="39"/>
      <c r="Z225" s="39"/>
      <c r="AA225" s="39"/>
      <c r="AB225" s="39"/>
      <c r="AC225" s="39"/>
      <c r="AD225" s="39"/>
      <c r="AE225" s="39"/>
      <c r="AT225" s="18" t="s">
        <v>158</v>
      </c>
      <c r="AU225" s="18" t="s">
        <v>85</v>
      </c>
    </row>
    <row r="226" s="14" customFormat="1">
      <c r="A226" s="14"/>
      <c r="B226" s="274"/>
      <c r="C226" s="275"/>
      <c r="D226" s="259" t="s">
        <v>162</v>
      </c>
      <c r="E226" s="276" t="s">
        <v>1</v>
      </c>
      <c r="F226" s="277" t="s">
        <v>969</v>
      </c>
      <c r="G226" s="275"/>
      <c r="H226" s="278">
        <v>22.5</v>
      </c>
      <c r="I226" s="279"/>
      <c r="J226" s="275"/>
      <c r="K226" s="275"/>
      <c r="L226" s="280"/>
      <c r="M226" s="281"/>
      <c r="N226" s="282"/>
      <c r="O226" s="282"/>
      <c r="P226" s="282"/>
      <c r="Q226" s="282"/>
      <c r="R226" s="282"/>
      <c r="S226" s="282"/>
      <c r="T226" s="283"/>
      <c r="U226" s="14"/>
      <c r="V226" s="14"/>
      <c r="W226" s="14"/>
      <c r="X226" s="14"/>
      <c r="Y226" s="14"/>
      <c r="Z226" s="14"/>
      <c r="AA226" s="14"/>
      <c r="AB226" s="14"/>
      <c r="AC226" s="14"/>
      <c r="AD226" s="14"/>
      <c r="AE226" s="14"/>
      <c r="AT226" s="284" t="s">
        <v>162</v>
      </c>
      <c r="AU226" s="284" t="s">
        <v>85</v>
      </c>
      <c r="AV226" s="14" t="s">
        <v>85</v>
      </c>
      <c r="AW226" s="14" t="s">
        <v>34</v>
      </c>
      <c r="AX226" s="14" t="s">
        <v>21</v>
      </c>
      <c r="AY226" s="284" t="s">
        <v>149</v>
      </c>
    </row>
    <row r="227" s="2" customFormat="1" ht="16.5" customHeight="1">
      <c r="A227" s="39"/>
      <c r="B227" s="40"/>
      <c r="C227" s="246" t="s">
        <v>8</v>
      </c>
      <c r="D227" s="246" t="s">
        <v>151</v>
      </c>
      <c r="E227" s="247" t="s">
        <v>305</v>
      </c>
      <c r="F227" s="248" t="s">
        <v>306</v>
      </c>
      <c r="G227" s="249" t="s">
        <v>154</v>
      </c>
      <c r="H227" s="250">
        <v>375</v>
      </c>
      <c r="I227" s="251"/>
      <c r="J227" s="252">
        <f>ROUND(I227*H227,2)</f>
        <v>0</v>
      </c>
      <c r="K227" s="248" t="s">
        <v>155</v>
      </c>
      <c r="L227" s="45"/>
      <c r="M227" s="253" t="s">
        <v>1</v>
      </c>
      <c r="N227" s="254" t="s">
        <v>42</v>
      </c>
      <c r="O227" s="92"/>
      <c r="P227" s="255">
        <f>O227*H227</f>
        <v>0</v>
      </c>
      <c r="Q227" s="255">
        <v>0</v>
      </c>
      <c r="R227" s="255">
        <f>Q227*H227</f>
        <v>0</v>
      </c>
      <c r="S227" s="255">
        <v>0</v>
      </c>
      <c r="T227" s="256">
        <f>S227*H227</f>
        <v>0</v>
      </c>
      <c r="U227" s="39"/>
      <c r="V227" s="39"/>
      <c r="W227" s="39"/>
      <c r="X227" s="39"/>
      <c r="Y227" s="39"/>
      <c r="Z227" s="39"/>
      <c r="AA227" s="39"/>
      <c r="AB227" s="39"/>
      <c r="AC227" s="39"/>
      <c r="AD227" s="39"/>
      <c r="AE227" s="39"/>
      <c r="AR227" s="257" t="s">
        <v>156</v>
      </c>
      <c r="AT227" s="257" t="s">
        <v>151</v>
      </c>
      <c r="AU227" s="257" t="s">
        <v>85</v>
      </c>
      <c r="AY227" s="18" t="s">
        <v>149</v>
      </c>
      <c r="BE227" s="258">
        <f>IF(N227="základní",J227,0)</f>
        <v>0</v>
      </c>
      <c r="BF227" s="258">
        <f>IF(N227="snížená",J227,0)</f>
        <v>0</v>
      </c>
      <c r="BG227" s="258">
        <f>IF(N227="zákl. přenesená",J227,0)</f>
        <v>0</v>
      </c>
      <c r="BH227" s="258">
        <f>IF(N227="sníž. přenesená",J227,0)</f>
        <v>0</v>
      </c>
      <c r="BI227" s="258">
        <f>IF(N227="nulová",J227,0)</f>
        <v>0</v>
      </c>
      <c r="BJ227" s="18" t="s">
        <v>21</v>
      </c>
      <c r="BK227" s="258">
        <f>ROUND(I227*H227,2)</f>
        <v>0</v>
      </c>
      <c r="BL227" s="18" t="s">
        <v>156</v>
      </c>
      <c r="BM227" s="257" t="s">
        <v>970</v>
      </c>
    </row>
    <row r="228" s="2" customFormat="1">
      <c r="A228" s="39"/>
      <c r="B228" s="40"/>
      <c r="C228" s="41"/>
      <c r="D228" s="259" t="s">
        <v>158</v>
      </c>
      <c r="E228" s="41"/>
      <c r="F228" s="260" t="s">
        <v>308</v>
      </c>
      <c r="G228" s="41"/>
      <c r="H228" s="41"/>
      <c r="I228" s="157"/>
      <c r="J228" s="41"/>
      <c r="K228" s="41"/>
      <c r="L228" s="45"/>
      <c r="M228" s="261"/>
      <c r="N228" s="262"/>
      <c r="O228" s="92"/>
      <c r="P228" s="92"/>
      <c r="Q228" s="92"/>
      <c r="R228" s="92"/>
      <c r="S228" s="92"/>
      <c r="T228" s="93"/>
      <c r="U228" s="39"/>
      <c r="V228" s="39"/>
      <c r="W228" s="39"/>
      <c r="X228" s="39"/>
      <c r="Y228" s="39"/>
      <c r="Z228" s="39"/>
      <c r="AA228" s="39"/>
      <c r="AB228" s="39"/>
      <c r="AC228" s="39"/>
      <c r="AD228" s="39"/>
      <c r="AE228" s="39"/>
      <c r="AT228" s="18" t="s">
        <v>158</v>
      </c>
      <c r="AU228" s="18" t="s">
        <v>85</v>
      </c>
    </row>
    <row r="229" s="2" customFormat="1">
      <c r="A229" s="39"/>
      <c r="B229" s="40"/>
      <c r="C229" s="41"/>
      <c r="D229" s="259" t="s">
        <v>160</v>
      </c>
      <c r="E229" s="41"/>
      <c r="F229" s="263" t="s">
        <v>309</v>
      </c>
      <c r="G229" s="41"/>
      <c r="H229" s="41"/>
      <c r="I229" s="157"/>
      <c r="J229" s="41"/>
      <c r="K229" s="41"/>
      <c r="L229" s="45"/>
      <c r="M229" s="261"/>
      <c r="N229" s="262"/>
      <c r="O229" s="92"/>
      <c r="P229" s="92"/>
      <c r="Q229" s="92"/>
      <c r="R229" s="92"/>
      <c r="S229" s="92"/>
      <c r="T229" s="93"/>
      <c r="U229" s="39"/>
      <c r="V229" s="39"/>
      <c r="W229" s="39"/>
      <c r="X229" s="39"/>
      <c r="Y229" s="39"/>
      <c r="Z229" s="39"/>
      <c r="AA229" s="39"/>
      <c r="AB229" s="39"/>
      <c r="AC229" s="39"/>
      <c r="AD229" s="39"/>
      <c r="AE229" s="39"/>
      <c r="AT229" s="18" t="s">
        <v>160</v>
      </c>
      <c r="AU229" s="18" t="s">
        <v>85</v>
      </c>
    </row>
    <row r="230" s="2" customFormat="1" ht="21.75" customHeight="1">
      <c r="A230" s="39"/>
      <c r="B230" s="40"/>
      <c r="C230" s="246" t="s">
        <v>292</v>
      </c>
      <c r="D230" s="246" t="s">
        <v>151</v>
      </c>
      <c r="E230" s="247" t="s">
        <v>971</v>
      </c>
      <c r="F230" s="248" t="s">
        <v>972</v>
      </c>
      <c r="G230" s="249" t="s">
        <v>154</v>
      </c>
      <c r="H230" s="250">
        <v>375</v>
      </c>
      <c r="I230" s="251"/>
      <c r="J230" s="252">
        <f>ROUND(I230*H230,2)</f>
        <v>0</v>
      </c>
      <c r="K230" s="248" t="s">
        <v>155</v>
      </c>
      <c r="L230" s="45"/>
      <c r="M230" s="253" t="s">
        <v>1</v>
      </c>
      <c r="N230" s="254" t="s">
        <v>42</v>
      </c>
      <c r="O230" s="92"/>
      <c r="P230" s="255">
        <f>O230*H230</f>
        <v>0</v>
      </c>
      <c r="Q230" s="255">
        <v>0</v>
      </c>
      <c r="R230" s="255">
        <f>Q230*H230</f>
        <v>0</v>
      </c>
      <c r="S230" s="255">
        <v>0</v>
      </c>
      <c r="T230" s="256">
        <f>S230*H230</f>
        <v>0</v>
      </c>
      <c r="U230" s="39"/>
      <c r="V230" s="39"/>
      <c r="W230" s="39"/>
      <c r="X230" s="39"/>
      <c r="Y230" s="39"/>
      <c r="Z230" s="39"/>
      <c r="AA230" s="39"/>
      <c r="AB230" s="39"/>
      <c r="AC230" s="39"/>
      <c r="AD230" s="39"/>
      <c r="AE230" s="39"/>
      <c r="AR230" s="257" t="s">
        <v>156</v>
      </c>
      <c r="AT230" s="257" t="s">
        <v>151</v>
      </c>
      <c r="AU230" s="257" t="s">
        <v>85</v>
      </c>
      <c r="AY230" s="18" t="s">
        <v>149</v>
      </c>
      <c r="BE230" s="258">
        <f>IF(N230="základní",J230,0)</f>
        <v>0</v>
      </c>
      <c r="BF230" s="258">
        <f>IF(N230="snížená",J230,0)</f>
        <v>0</v>
      </c>
      <c r="BG230" s="258">
        <f>IF(N230="zákl. přenesená",J230,0)</f>
        <v>0</v>
      </c>
      <c r="BH230" s="258">
        <f>IF(N230="sníž. přenesená",J230,0)</f>
        <v>0</v>
      </c>
      <c r="BI230" s="258">
        <f>IF(N230="nulová",J230,0)</f>
        <v>0</v>
      </c>
      <c r="BJ230" s="18" t="s">
        <v>21</v>
      </c>
      <c r="BK230" s="258">
        <f>ROUND(I230*H230,2)</f>
        <v>0</v>
      </c>
      <c r="BL230" s="18" t="s">
        <v>156</v>
      </c>
      <c r="BM230" s="257" t="s">
        <v>973</v>
      </c>
    </row>
    <row r="231" s="2" customFormat="1">
      <c r="A231" s="39"/>
      <c r="B231" s="40"/>
      <c r="C231" s="41"/>
      <c r="D231" s="259" t="s">
        <v>158</v>
      </c>
      <c r="E231" s="41"/>
      <c r="F231" s="260" t="s">
        <v>974</v>
      </c>
      <c r="G231" s="41"/>
      <c r="H231" s="41"/>
      <c r="I231" s="157"/>
      <c r="J231" s="41"/>
      <c r="K231" s="41"/>
      <c r="L231" s="45"/>
      <c r="M231" s="261"/>
      <c r="N231" s="262"/>
      <c r="O231" s="92"/>
      <c r="P231" s="92"/>
      <c r="Q231" s="92"/>
      <c r="R231" s="92"/>
      <c r="S231" s="92"/>
      <c r="T231" s="93"/>
      <c r="U231" s="39"/>
      <c r="V231" s="39"/>
      <c r="W231" s="39"/>
      <c r="X231" s="39"/>
      <c r="Y231" s="39"/>
      <c r="Z231" s="39"/>
      <c r="AA231" s="39"/>
      <c r="AB231" s="39"/>
      <c r="AC231" s="39"/>
      <c r="AD231" s="39"/>
      <c r="AE231" s="39"/>
      <c r="AT231" s="18" t="s">
        <v>158</v>
      </c>
      <c r="AU231" s="18" t="s">
        <v>85</v>
      </c>
    </row>
    <row r="232" s="2" customFormat="1">
      <c r="A232" s="39"/>
      <c r="B232" s="40"/>
      <c r="C232" s="41"/>
      <c r="D232" s="259" t="s">
        <v>160</v>
      </c>
      <c r="E232" s="41"/>
      <c r="F232" s="263" t="s">
        <v>315</v>
      </c>
      <c r="G232" s="41"/>
      <c r="H232" s="41"/>
      <c r="I232" s="157"/>
      <c r="J232" s="41"/>
      <c r="K232" s="41"/>
      <c r="L232" s="45"/>
      <c r="M232" s="261"/>
      <c r="N232" s="262"/>
      <c r="O232" s="92"/>
      <c r="P232" s="92"/>
      <c r="Q232" s="92"/>
      <c r="R232" s="92"/>
      <c r="S232" s="92"/>
      <c r="T232" s="93"/>
      <c r="U232" s="39"/>
      <c r="V232" s="39"/>
      <c r="W232" s="39"/>
      <c r="X232" s="39"/>
      <c r="Y232" s="39"/>
      <c r="Z232" s="39"/>
      <c r="AA232" s="39"/>
      <c r="AB232" s="39"/>
      <c r="AC232" s="39"/>
      <c r="AD232" s="39"/>
      <c r="AE232" s="39"/>
      <c r="AT232" s="18" t="s">
        <v>160</v>
      </c>
      <c r="AU232" s="18" t="s">
        <v>85</v>
      </c>
    </row>
    <row r="233" s="2" customFormat="1">
      <c r="A233" s="39"/>
      <c r="B233" s="40"/>
      <c r="C233" s="41"/>
      <c r="D233" s="259" t="s">
        <v>180</v>
      </c>
      <c r="E233" s="41"/>
      <c r="F233" s="263" t="s">
        <v>929</v>
      </c>
      <c r="G233" s="41"/>
      <c r="H233" s="41"/>
      <c r="I233" s="157"/>
      <c r="J233" s="41"/>
      <c r="K233" s="41"/>
      <c r="L233" s="45"/>
      <c r="M233" s="261"/>
      <c r="N233" s="262"/>
      <c r="O233" s="92"/>
      <c r="P233" s="92"/>
      <c r="Q233" s="92"/>
      <c r="R233" s="92"/>
      <c r="S233" s="92"/>
      <c r="T233" s="93"/>
      <c r="U233" s="39"/>
      <c r="V233" s="39"/>
      <c r="W233" s="39"/>
      <c r="X233" s="39"/>
      <c r="Y233" s="39"/>
      <c r="Z233" s="39"/>
      <c r="AA233" s="39"/>
      <c r="AB233" s="39"/>
      <c r="AC233" s="39"/>
      <c r="AD233" s="39"/>
      <c r="AE233" s="39"/>
      <c r="AT233" s="18" t="s">
        <v>180</v>
      </c>
      <c r="AU233" s="18" t="s">
        <v>85</v>
      </c>
    </row>
    <row r="234" s="12" customFormat="1" ht="22.8" customHeight="1">
      <c r="A234" s="12"/>
      <c r="B234" s="230"/>
      <c r="C234" s="231"/>
      <c r="D234" s="232" t="s">
        <v>76</v>
      </c>
      <c r="E234" s="244" t="s">
        <v>85</v>
      </c>
      <c r="F234" s="244" t="s">
        <v>316</v>
      </c>
      <c r="G234" s="231"/>
      <c r="H234" s="231"/>
      <c r="I234" s="234"/>
      <c r="J234" s="245">
        <f>BK234</f>
        <v>0</v>
      </c>
      <c r="K234" s="231"/>
      <c r="L234" s="236"/>
      <c r="M234" s="237"/>
      <c r="N234" s="238"/>
      <c r="O234" s="238"/>
      <c r="P234" s="239">
        <f>SUM(P235:P293)</f>
        <v>0</v>
      </c>
      <c r="Q234" s="238"/>
      <c r="R234" s="239">
        <f>SUM(R235:R293)</f>
        <v>8.9328504406999993</v>
      </c>
      <c r="S234" s="238"/>
      <c r="T234" s="240">
        <f>SUM(T235:T293)</f>
        <v>0</v>
      </c>
      <c r="U234" s="12"/>
      <c r="V234" s="12"/>
      <c r="W234" s="12"/>
      <c r="X234" s="12"/>
      <c r="Y234" s="12"/>
      <c r="Z234" s="12"/>
      <c r="AA234" s="12"/>
      <c r="AB234" s="12"/>
      <c r="AC234" s="12"/>
      <c r="AD234" s="12"/>
      <c r="AE234" s="12"/>
      <c r="AR234" s="241" t="s">
        <v>21</v>
      </c>
      <c r="AT234" s="242" t="s">
        <v>76</v>
      </c>
      <c r="AU234" s="242" t="s">
        <v>21</v>
      </c>
      <c r="AY234" s="241" t="s">
        <v>149</v>
      </c>
      <c r="BK234" s="243">
        <f>SUM(BK235:BK293)</f>
        <v>0</v>
      </c>
    </row>
    <row r="235" s="2" customFormat="1" ht="21.75" customHeight="1">
      <c r="A235" s="39"/>
      <c r="B235" s="40"/>
      <c r="C235" s="246" t="s">
        <v>298</v>
      </c>
      <c r="D235" s="246" t="s">
        <v>151</v>
      </c>
      <c r="E235" s="247" t="s">
        <v>318</v>
      </c>
      <c r="F235" s="248" t="s">
        <v>319</v>
      </c>
      <c r="G235" s="249" t="s">
        <v>169</v>
      </c>
      <c r="H235" s="250">
        <v>3.5059999999999998</v>
      </c>
      <c r="I235" s="251"/>
      <c r="J235" s="252">
        <f>ROUND(I235*H235,2)</f>
        <v>0</v>
      </c>
      <c r="K235" s="248" t="s">
        <v>155</v>
      </c>
      <c r="L235" s="45"/>
      <c r="M235" s="253" t="s">
        <v>1</v>
      </c>
      <c r="N235" s="254" t="s">
        <v>42</v>
      </c>
      <c r="O235" s="92"/>
      <c r="P235" s="255">
        <f>O235*H235</f>
        <v>0</v>
      </c>
      <c r="Q235" s="255">
        <v>2.1600000000000001</v>
      </c>
      <c r="R235" s="255">
        <f>Q235*H235</f>
        <v>7.5729600000000001</v>
      </c>
      <c r="S235" s="255">
        <v>0</v>
      </c>
      <c r="T235" s="256">
        <f>S235*H235</f>
        <v>0</v>
      </c>
      <c r="U235" s="39"/>
      <c r="V235" s="39"/>
      <c r="W235" s="39"/>
      <c r="X235" s="39"/>
      <c r="Y235" s="39"/>
      <c r="Z235" s="39"/>
      <c r="AA235" s="39"/>
      <c r="AB235" s="39"/>
      <c r="AC235" s="39"/>
      <c r="AD235" s="39"/>
      <c r="AE235" s="39"/>
      <c r="AR235" s="257" t="s">
        <v>156</v>
      </c>
      <c r="AT235" s="257" t="s">
        <v>151</v>
      </c>
      <c r="AU235" s="257" t="s">
        <v>85</v>
      </c>
      <c r="AY235" s="18" t="s">
        <v>149</v>
      </c>
      <c r="BE235" s="258">
        <f>IF(N235="základní",J235,0)</f>
        <v>0</v>
      </c>
      <c r="BF235" s="258">
        <f>IF(N235="snížená",J235,0)</f>
        <v>0</v>
      </c>
      <c r="BG235" s="258">
        <f>IF(N235="zákl. přenesená",J235,0)</f>
        <v>0</v>
      </c>
      <c r="BH235" s="258">
        <f>IF(N235="sníž. přenesená",J235,0)</f>
        <v>0</v>
      </c>
      <c r="BI235" s="258">
        <f>IF(N235="nulová",J235,0)</f>
        <v>0</v>
      </c>
      <c r="BJ235" s="18" t="s">
        <v>21</v>
      </c>
      <c r="BK235" s="258">
        <f>ROUND(I235*H235,2)</f>
        <v>0</v>
      </c>
      <c r="BL235" s="18" t="s">
        <v>156</v>
      </c>
      <c r="BM235" s="257" t="s">
        <v>975</v>
      </c>
    </row>
    <row r="236" s="2" customFormat="1">
      <c r="A236" s="39"/>
      <c r="B236" s="40"/>
      <c r="C236" s="41"/>
      <c r="D236" s="259" t="s">
        <v>158</v>
      </c>
      <c r="E236" s="41"/>
      <c r="F236" s="260" t="s">
        <v>321</v>
      </c>
      <c r="G236" s="41"/>
      <c r="H236" s="41"/>
      <c r="I236" s="157"/>
      <c r="J236" s="41"/>
      <c r="K236" s="41"/>
      <c r="L236" s="45"/>
      <c r="M236" s="261"/>
      <c r="N236" s="262"/>
      <c r="O236" s="92"/>
      <c r="P236" s="92"/>
      <c r="Q236" s="92"/>
      <c r="R236" s="92"/>
      <c r="S236" s="92"/>
      <c r="T236" s="93"/>
      <c r="U236" s="39"/>
      <c r="V236" s="39"/>
      <c r="W236" s="39"/>
      <c r="X236" s="39"/>
      <c r="Y236" s="39"/>
      <c r="Z236" s="39"/>
      <c r="AA236" s="39"/>
      <c r="AB236" s="39"/>
      <c r="AC236" s="39"/>
      <c r="AD236" s="39"/>
      <c r="AE236" s="39"/>
      <c r="AT236" s="18" t="s">
        <v>158</v>
      </c>
      <c r="AU236" s="18" t="s">
        <v>85</v>
      </c>
    </row>
    <row r="237" s="2" customFormat="1">
      <c r="A237" s="39"/>
      <c r="B237" s="40"/>
      <c r="C237" s="41"/>
      <c r="D237" s="259" t="s">
        <v>160</v>
      </c>
      <c r="E237" s="41"/>
      <c r="F237" s="263" t="s">
        <v>322</v>
      </c>
      <c r="G237" s="41"/>
      <c r="H237" s="41"/>
      <c r="I237" s="157"/>
      <c r="J237" s="41"/>
      <c r="K237" s="41"/>
      <c r="L237" s="45"/>
      <c r="M237" s="261"/>
      <c r="N237" s="262"/>
      <c r="O237" s="92"/>
      <c r="P237" s="92"/>
      <c r="Q237" s="92"/>
      <c r="R237" s="92"/>
      <c r="S237" s="92"/>
      <c r="T237" s="93"/>
      <c r="U237" s="39"/>
      <c r="V237" s="39"/>
      <c r="W237" s="39"/>
      <c r="X237" s="39"/>
      <c r="Y237" s="39"/>
      <c r="Z237" s="39"/>
      <c r="AA237" s="39"/>
      <c r="AB237" s="39"/>
      <c r="AC237" s="39"/>
      <c r="AD237" s="39"/>
      <c r="AE237" s="39"/>
      <c r="AT237" s="18" t="s">
        <v>160</v>
      </c>
      <c r="AU237" s="18" t="s">
        <v>85</v>
      </c>
    </row>
    <row r="238" s="13" customFormat="1">
      <c r="A238" s="13"/>
      <c r="B238" s="264"/>
      <c r="C238" s="265"/>
      <c r="D238" s="259" t="s">
        <v>162</v>
      </c>
      <c r="E238" s="266" t="s">
        <v>1</v>
      </c>
      <c r="F238" s="267" t="s">
        <v>976</v>
      </c>
      <c r="G238" s="265"/>
      <c r="H238" s="266" t="s">
        <v>1</v>
      </c>
      <c r="I238" s="268"/>
      <c r="J238" s="265"/>
      <c r="K238" s="265"/>
      <c r="L238" s="269"/>
      <c r="M238" s="270"/>
      <c r="N238" s="271"/>
      <c r="O238" s="271"/>
      <c r="P238" s="271"/>
      <c r="Q238" s="271"/>
      <c r="R238" s="271"/>
      <c r="S238" s="271"/>
      <c r="T238" s="272"/>
      <c r="U238" s="13"/>
      <c r="V238" s="13"/>
      <c r="W238" s="13"/>
      <c r="X238" s="13"/>
      <c r="Y238" s="13"/>
      <c r="Z238" s="13"/>
      <c r="AA238" s="13"/>
      <c r="AB238" s="13"/>
      <c r="AC238" s="13"/>
      <c r="AD238" s="13"/>
      <c r="AE238" s="13"/>
      <c r="AT238" s="273" t="s">
        <v>162</v>
      </c>
      <c r="AU238" s="273" t="s">
        <v>85</v>
      </c>
      <c r="AV238" s="13" t="s">
        <v>21</v>
      </c>
      <c r="AW238" s="13" t="s">
        <v>34</v>
      </c>
      <c r="AX238" s="13" t="s">
        <v>77</v>
      </c>
      <c r="AY238" s="273" t="s">
        <v>149</v>
      </c>
    </row>
    <row r="239" s="14" customFormat="1">
      <c r="A239" s="14"/>
      <c r="B239" s="274"/>
      <c r="C239" s="275"/>
      <c r="D239" s="259" t="s">
        <v>162</v>
      </c>
      <c r="E239" s="276" t="s">
        <v>1</v>
      </c>
      <c r="F239" s="277" t="s">
        <v>977</v>
      </c>
      <c r="G239" s="275"/>
      <c r="H239" s="278">
        <v>3.2999999999999998</v>
      </c>
      <c r="I239" s="279"/>
      <c r="J239" s="275"/>
      <c r="K239" s="275"/>
      <c r="L239" s="280"/>
      <c r="M239" s="281"/>
      <c r="N239" s="282"/>
      <c r="O239" s="282"/>
      <c r="P239" s="282"/>
      <c r="Q239" s="282"/>
      <c r="R239" s="282"/>
      <c r="S239" s="282"/>
      <c r="T239" s="283"/>
      <c r="U239" s="14"/>
      <c r="V239" s="14"/>
      <c r="W239" s="14"/>
      <c r="X239" s="14"/>
      <c r="Y239" s="14"/>
      <c r="Z239" s="14"/>
      <c r="AA239" s="14"/>
      <c r="AB239" s="14"/>
      <c r="AC239" s="14"/>
      <c r="AD239" s="14"/>
      <c r="AE239" s="14"/>
      <c r="AT239" s="284" t="s">
        <v>162</v>
      </c>
      <c r="AU239" s="284" t="s">
        <v>85</v>
      </c>
      <c r="AV239" s="14" t="s">
        <v>85</v>
      </c>
      <c r="AW239" s="14" t="s">
        <v>34</v>
      </c>
      <c r="AX239" s="14" t="s">
        <v>77</v>
      </c>
      <c r="AY239" s="284" t="s">
        <v>149</v>
      </c>
    </row>
    <row r="240" s="13" customFormat="1">
      <c r="A240" s="13"/>
      <c r="B240" s="264"/>
      <c r="C240" s="265"/>
      <c r="D240" s="259" t="s">
        <v>162</v>
      </c>
      <c r="E240" s="266" t="s">
        <v>1</v>
      </c>
      <c r="F240" s="267" t="s">
        <v>978</v>
      </c>
      <c r="G240" s="265"/>
      <c r="H240" s="266" t="s">
        <v>1</v>
      </c>
      <c r="I240" s="268"/>
      <c r="J240" s="265"/>
      <c r="K240" s="265"/>
      <c r="L240" s="269"/>
      <c r="M240" s="270"/>
      <c r="N240" s="271"/>
      <c r="O240" s="271"/>
      <c r="P240" s="271"/>
      <c r="Q240" s="271"/>
      <c r="R240" s="271"/>
      <c r="S240" s="271"/>
      <c r="T240" s="272"/>
      <c r="U240" s="13"/>
      <c r="V240" s="13"/>
      <c r="W240" s="13"/>
      <c r="X240" s="13"/>
      <c r="Y240" s="13"/>
      <c r="Z240" s="13"/>
      <c r="AA240" s="13"/>
      <c r="AB240" s="13"/>
      <c r="AC240" s="13"/>
      <c r="AD240" s="13"/>
      <c r="AE240" s="13"/>
      <c r="AT240" s="273" t="s">
        <v>162</v>
      </c>
      <c r="AU240" s="273" t="s">
        <v>85</v>
      </c>
      <c r="AV240" s="13" t="s">
        <v>21</v>
      </c>
      <c r="AW240" s="13" t="s">
        <v>34</v>
      </c>
      <c r="AX240" s="13" t="s">
        <v>77</v>
      </c>
      <c r="AY240" s="273" t="s">
        <v>149</v>
      </c>
    </row>
    <row r="241" s="14" customFormat="1">
      <c r="A241" s="14"/>
      <c r="B241" s="274"/>
      <c r="C241" s="275"/>
      <c r="D241" s="259" t="s">
        <v>162</v>
      </c>
      <c r="E241" s="276" t="s">
        <v>1</v>
      </c>
      <c r="F241" s="277" t="s">
        <v>979</v>
      </c>
      <c r="G241" s="275"/>
      <c r="H241" s="278">
        <v>0.20599999999999999</v>
      </c>
      <c r="I241" s="279"/>
      <c r="J241" s="275"/>
      <c r="K241" s="275"/>
      <c r="L241" s="280"/>
      <c r="M241" s="281"/>
      <c r="N241" s="282"/>
      <c r="O241" s="282"/>
      <c r="P241" s="282"/>
      <c r="Q241" s="282"/>
      <c r="R241" s="282"/>
      <c r="S241" s="282"/>
      <c r="T241" s="283"/>
      <c r="U241" s="14"/>
      <c r="V241" s="14"/>
      <c r="W241" s="14"/>
      <c r="X241" s="14"/>
      <c r="Y241" s="14"/>
      <c r="Z241" s="14"/>
      <c r="AA241" s="14"/>
      <c r="AB241" s="14"/>
      <c r="AC241" s="14"/>
      <c r="AD241" s="14"/>
      <c r="AE241" s="14"/>
      <c r="AT241" s="284" t="s">
        <v>162</v>
      </c>
      <c r="AU241" s="284" t="s">
        <v>85</v>
      </c>
      <c r="AV241" s="14" t="s">
        <v>85</v>
      </c>
      <c r="AW241" s="14" t="s">
        <v>34</v>
      </c>
      <c r="AX241" s="14" t="s">
        <v>77</v>
      </c>
      <c r="AY241" s="284" t="s">
        <v>149</v>
      </c>
    </row>
    <row r="242" s="15" customFormat="1">
      <c r="A242" s="15"/>
      <c r="B242" s="285"/>
      <c r="C242" s="286"/>
      <c r="D242" s="259" t="s">
        <v>162</v>
      </c>
      <c r="E242" s="287" t="s">
        <v>1</v>
      </c>
      <c r="F242" s="288" t="s">
        <v>166</v>
      </c>
      <c r="G242" s="286"/>
      <c r="H242" s="289">
        <v>3.5059999999999998</v>
      </c>
      <c r="I242" s="290"/>
      <c r="J242" s="286"/>
      <c r="K242" s="286"/>
      <c r="L242" s="291"/>
      <c r="M242" s="292"/>
      <c r="N242" s="293"/>
      <c r="O242" s="293"/>
      <c r="P242" s="293"/>
      <c r="Q242" s="293"/>
      <c r="R242" s="293"/>
      <c r="S242" s="293"/>
      <c r="T242" s="294"/>
      <c r="U242" s="15"/>
      <c r="V242" s="15"/>
      <c r="W242" s="15"/>
      <c r="X242" s="15"/>
      <c r="Y242" s="15"/>
      <c r="Z242" s="15"/>
      <c r="AA242" s="15"/>
      <c r="AB242" s="15"/>
      <c r="AC242" s="15"/>
      <c r="AD242" s="15"/>
      <c r="AE242" s="15"/>
      <c r="AT242" s="295" t="s">
        <v>162</v>
      </c>
      <c r="AU242" s="295" t="s">
        <v>85</v>
      </c>
      <c r="AV242" s="15" t="s">
        <v>156</v>
      </c>
      <c r="AW242" s="15" t="s">
        <v>34</v>
      </c>
      <c r="AX242" s="15" t="s">
        <v>21</v>
      </c>
      <c r="AY242" s="295" t="s">
        <v>149</v>
      </c>
    </row>
    <row r="243" s="2" customFormat="1" ht="16.5" customHeight="1">
      <c r="A243" s="39"/>
      <c r="B243" s="40"/>
      <c r="C243" s="246" t="s">
        <v>304</v>
      </c>
      <c r="D243" s="246" t="s">
        <v>151</v>
      </c>
      <c r="E243" s="247" t="s">
        <v>325</v>
      </c>
      <c r="F243" s="248" t="s">
        <v>326</v>
      </c>
      <c r="G243" s="249" t="s">
        <v>169</v>
      </c>
      <c r="H243" s="250">
        <v>17.173999999999999</v>
      </c>
      <c r="I243" s="251"/>
      <c r="J243" s="252">
        <f>ROUND(I243*H243,2)</f>
        <v>0</v>
      </c>
      <c r="K243" s="248" t="s">
        <v>155</v>
      </c>
      <c r="L243" s="45"/>
      <c r="M243" s="253" t="s">
        <v>1</v>
      </c>
      <c r="N243" s="254" t="s">
        <v>42</v>
      </c>
      <c r="O243" s="92"/>
      <c r="P243" s="255">
        <f>O243*H243</f>
        <v>0</v>
      </c>
      <c r="Q243" s="255">
        <v>0</v>
      </c>
      <c r="R243" s="255">
        <f>Q243*H243</f>
        <v>0</v>
      </c>
      <c r="S243" s="255">
        <v>0</v>
      </c>
      <c r="T243" s="256">
        <f>S243*H243</f>
        <v>0</v>
      </c>
      <c r="U243" s="39"/>
      <c r="V243" s="39"/>
      <c r="W243" s="39"/>
      <c r="X243" s="39"/>
      <c r="Y243" s="39"/>
      <c r="Z243" s="39"/>
      <c r="AA243" s="39"/>
      <c r="AB243" s="39"/>
      <c r="AC243" s="39"/>
      <c r="AD243" s="39"/>
      <c r="AE243" s="39"/>
      <c r="AR243" s="257" t="s">
        <v>156</v>
      </c>
      <c r="AT243" s="257" t="s">
        <v>151</v>
      </c>
      <c r="AU243" s="257" t="s">
        <v>85</v>
      </c>
      <c r="AY243" s="18" t="s">
        <v>149</v>
      </c>
      <c r="BE243" s="258">
        <f>IF(N243="základní",J243,0)</f>
        <v>0</v>
      </c>
      <c r="BF243" s="258">
        <f>IF(N243="snížená",J243,0)</f>
        <v>0</v>
      </c>
      <c r="BG243" s="258">
        <f>IF(N243="zákl. přenesená",J243,0)</f>
        <v>0</v>
      </c>
      <c r="BH243" s="258">
        <f>IF(N243="sníž. přenesená",J243,0)</f>
        <v>0</v>
      </c>
      <c r="BI243" s="258">
        <f>IF(N243="nulová",J243,0)</f>
        <v>0</v>
      </c>
      <c r="BJ243" s="18" t="s">
        <v>21</v>
      </c>
      <c r="BK243" s="258">
        <f>ROUND(I243*H243,2)</f>
        <v>0</v>
      </c>
      <c r="BL243" s="18" t="s">
        <v>156</v>
      </c>
      <c r="BM243" s="257" t="s">
        <v>980</v>
      </c>
    </row>
    <row r="244" s="2" customFormat="1">
      <c r="A244" s="39"/>
      <c r="B244" s="40"/>
      <c r="C244" s="41"/>
      <c r="D244" s="259" t="s">
        <v>158</v>
      </c>
      <c r="E244" s="41"/>
      <c r="F244" s="260" t="s">
        <v>328</v>
      </c>
      <c r="G244" s="41"/>
      <c r="H244" s="41"/>
      <c r="I244" s="157"/>
      <c r="J244" s="41"/>
      <c r="K244" s="41"/>
      <c r="L244" s="45"/>
      <c r="M244" s="261"/>
      <c r="N244" s="262"/>
      <c r="O244" s="92"/>
      <c r="P244" s="92"/>
      <c r="Q244" s="92"/>
      <c r="R244" s="92"/>
      <c r="S244" s="92"/>
      <c r="T244" s="93"/>
      <c r="U244" s="39"/>
      <c r="V244" s="39"/>
      <c r="W244" s="39"/>
      <c r="X244" s="39"/>
      <c r="Y244" s="39"/>
      <c r="Z244" s="39"/>
      <c r="AA244" s="39"/>
      <c r="AB244" s="39"/>
      <c r="AC244" s="39"/>
      <c r="AD244" s="39"/>
      <c r="AE244" s="39"/>
      <c r="AT244" s="18" t="s">
        <v>158</v>
      </c>
      <c r="AU244" s="18" t="s">
        <v>85</v>
      </c>
    </row>
    <row r="245" s="2" customFormat="1">
      <c r="A245" s="39"/>
      <c r="B245" s="40"/>
      <c r="C245" s="41"/>
      <c r="D245" s="259" t="s">
        <v>160</v>
      </c>
      <c r="E245" s="41"/>
      <c r="F245" s="263" t="s">
        <v>329</v>
      </c>
      <c r="G245" s="41"/>
      <c r="H245" s="41"/>
      <c r="I245" s="157"/>
      <c r="J245" s="41"/>
      <c r="K245" s="41"/>
      <c r="L245" s="45"/>
      <c r="M245" s="261"/>
      <c r="N245" s="262"/>
      <c r="O245" s="92"/>
      <c r="P245" s="92"/>
      <c r="Q245" s="92"/>
      <c r="R245" s="92"/>
      <c r="S245" s="92"/>
      <c r="T245" s="93"/>
      <c r="U245" s="39"/>
      <c r="V245" s="39"/>
      <c r="W245" s="39"/>
      <c r="X245" s="39"/>
      <c r="Y245" s="39"/>
      <c r="Z245" s="39"/>
      <c r="AA245" s="39"/>
      <c r="AB245" s="39"/>
      <c r="AC245" s="39"/>
      <c r="AD245" s="39"/>
      <c r="AE245" s="39"/>
      <c r="AT245" s="18" t="s">
        <v>160</v>
      </c>
      <c r="AU245" s="18" t="s">
        <v>85</v>
      </c>
    </row>
    <row r="246" s="13" customFormat="1">
      <c r="A246" s="13"/>
      <c r="B246" s="264"/>
      <c r="C246" s="265"/>
      <c r="D246" s="259" t="s">
        <v>162</v>
      </c>
      <c r="E246" s="266" t="s">
        <v>1</v>
      </c>
      <c r="F246" s="267" t="s">
        <v>330</v>
      </c>
      <c r="G246" s="265"/>
      <c r="H246" s="266" t="s">
        <v>1</v>
      </c>
      <c r="I246" s="268"/>
      <c r="J246" s="265"/>
      <c r="K246" s="265"/>
      <c r="L246" s="269"/>
      <c r="M246" s="270"/>
      <c r="N246" s="271"/>
      <c r="O246" s="271"/>
      <c r="P246" s="271"/>
      <c r="Q246" s="271"/>
      <c r="R246" s="271"/>
      <c r="S246" s="271"/>
      <c r="T246" s="272"/>
      <c r="U246" s="13"/>
      <c r="V246" s="13"/>
      <c r="W246" s="13"/>
      <c r="X246" s="13"/>
      <c r="Y246" s="13"/>
      <c r="Z246" s="13"/>
      <c r="AA246" s="13"/>
      <c r="AB246" s="13"/>
      <c r="AC246" s="13"/>
      <c r="AD246" s="13"/>
      <c r="AE246" s="13"/>
      <c r="AT246" s="273" t="s">
        <v>162</v>
      </c>
      <c r="AU246" s="273" t="s">
        <v>85</v>
      </c>
      <c r="AV246" s="13" t="s">
        <v>21</v>
      </c>
      <c r="AW246" s="13" t="s">
        <v>34</v>
      </c>
      <c r="AX246" s="13" t="s">
        <v>77</v>
      </c>
      <c r="AY246" s="273" t="s">
        <v>149</v>
      </c>
    </row>
    <row r="247" s="14" customFormat="1">
      <c r="A247" s="14"/>
      <c r="B247" s="274"/>
      <c r="C247" s="275"/>
      <c r="D247" s="259" t="s">
        <v>162</v>
      </c>
      <c r="E247" s="276" t="s">
        <v>1</v>
      </c>
      <c r="F247" s="277" t="s">
        <v>981</v>
      </c>
      <c r="G247" s="275"/>
      <c r="H247" s="278">
        <v>16.149999999999999</v>
      </c>
      <c r="I247" s="279"/>
      <c r="J247" s="275"/>
      <c r="K247" s="275"/>
      <c r="L247" s="280"/>
      <c r="M247" s="281"/>
      <c r="N247" s="282"/>
      <c r="O247" s="282"/>
      <c r="P247" s="282"/>
      <c r="Q247" s="282"/>
      <c r="R247" s="282"/>
      <c r="S247" s="282"/>
      <c r="T247" s="283"/>
      <c r="U247" s="14"/>
      <c r="V247" s="14"/>
      <c r="W247" s="14"/>
      <c r="X247" s="14"/>
      <c r="Y247" s="14"/>
      <c r="Z247" s="14"/>
      <c r="AA247" s="14"/>
      <c r="AB247" s="14"/>
      <c r="AC247" s="14"/>
      <c r="AD247" s="14"/>
      <c r="AE247" s="14"/>
      <c r="AT247" s="284" t="s">
        <v>162</v>
      </c>
      <c r="AU247" s="284" t="s">
        <v>85</v>
      </c>
      <c r="AV247" s="14" t="s">
        <v>85</v>
      </c>
      <c r="AW247" s="14" t="s">
        <v>34</v>
      </c>
      <c r="AX247" s="14" t="s">
        <v>77</v>
      </c>
      <c r="AY247" s="284" t="s">
        <v>149</v>
      </c>
    </row>
    <row r="248" s="13" customFormat="1">
      <c r="A248" s="13"/>
      <c r="B248" s="264"/>
      <c r="C248" s="265"/>
      <c r="D248" s="259" t="s">
        <v>162</v>
      </c>
      <c r="E248" s="266" t="s">
        <v>1</v>
      </c>
      <c r="F248" s="267" t="s">
        <v>982</v>
      </c>
      <c r="G248" s="265"/>
      <c r="H248" s="266" t="s">
        <v>1</v>
      </c>
      <c r="I248" s="268"/>
      <c r="J248" s="265"/>
      <c r="K248" s="265"/>
      <c r="L248" s="269"/>
      <c r="M248" s="270"/>
      <c r="N248" s="271"/>
      <c r="O248" s="271"/>
      <c r="P248" s="271"/>
      <c r="Q248" s="271"/>
      <c r="R248" s="271"/>
      <c r="S248" s="271"/>
      <c r="T248" s="272"/>
      <c r="U248" s="13"/>
      <c r="V248" s="13"/>
      <c r="W248" s="13"/>
      <c r="X248" s="13"/>
      <c r="Y248" s="13"/>
      <c r="Z248" s="13"/>
      <c r="AA248" s="13"/>
      <c r="AB248" s="13"/>
      <c r="AC248" s="13"/>
      <c r="AD248" s="13"/>
      <c r="AE248" s="13"/>
      <c r="AT248" s="273" t="s">
        <v>162</v>
      </c>
      <c r="AU248" s="273" t="s">
        <v>85</v>
      </c>
      <c r="AV248" s="13" t="s">
        <v>21</v>
      </c>
      <c r="AW248" s="13" t="s">
        <v>34</v>
      </c>
      <c r="AX248" s="13" t="s">
        <v>77</v>
      </c>
      <c r="AY248" s="273" t="s">
        <v>149</v>
      </c>
    </row>
    <row r="249" s="14" customFormat="1">
      <c r="A249" s="14"/>
      <c r="B249" s="274"/>
      <c r="C249" s="275"/>
      <c r="D249" s="259" t="s">
        <v>162</v>
      </c>
      <c r="E249" s="276" t="s">
        <v>1</v>
      </c>
      <c r="F249" s="277" t="s">
        <v>983</v>
      </c>
      <c r="G249" s="275"/>
      <c r="H249" s="278">
        <v>2.2000000000000002</v>
      </c>
      <c r="I249" s="279"/>
      <c r="J249" s="275"/>
      <c r="K249" s="275"/>
      <c r="L249" s="280"/>
      <c r="M249" s="281"/>
      <c r="N249" s="282"/>
      <c r="O249" s="282"/>
      <c r="P249" s="282"/>
      <c r="Q249" s="282"/>
      <c r="R249" s="282"/>
      <c r="S249" s="282"/>
      <c r="T249" s="283"/>
      <c r="U249" s="14"/>
      <c r="V249" s="14"/>
      <c r="W249" s="14"/>
      <c r="X249" s="14"/>
      <c r="Y249" s="14"/>
      <c r="Z249" s="14"/>
      <c r="AA249" s="14"/>
      <c r="AB249" s="14"/>
      <c r="AC249" s="14"/>
      <c r="AD249" s="14"/>
      <c r="AE249" s="14"/>
      <c r="AT249" s="284" t="s">
        <v>162</v>
      </c>
      <c r="AU249" s="284" t="s">
        <v>85</v>
      </c>
      <c r="AV249" s="14" t="s">
        <v>85</v>
      </c>
      <c r="AW249" s="14" t="s">
        <v>34</v>
      </c>
      <c r="AX249" s="14" t="s">
        <v>77</v>
      </c>
      <c r="AY249" s="284" t="s">
        <v>149</v>
      </c>
    </row>
    <row r="250" s="13" customFormat="1">
      <c r="A250" s="13"/>
      <c r="B250" s="264"/>
      <c r="C250" s="265"/>
      <c r="D250" s="259" t="s">
        <v>162</v>
      </c>
      <c r="E250" s="266" t="s">
        <v>1</v>
      </c>
      <c r="F250" s="267" t="s">
        <v>984</v>
      </c>
      <c r="G250" s="265"/>
      <c r="H250" s="266" t="s">
        <v>1</v>
      </c>
      <c r="I250" s="268"/>
      <c r="J250" s="265"/>
      <c r="K250" s="265"/>
      <c r="L250" s="269"/>
      <c r="M250" s="270"/>
      <c r="N250" s="271"/>
      <c r="O250" s="271"/>
      <c r="P250" s="271"/>
      <c r="Q250" s="271"/>
      <c r="R250" s="271"/>
      <c r="S250" s="271"/>
      <c r="T250" s="272"/>
      <c r="U250" s="13"/>
      <c r="V250" s="13"/>
      <c r="W250" s="13"/>
      <c r="X250" s="13"/>
      <c r="Y250" s="13"/>
      <c r="Z250" s="13"/>
      <c r="AA250" s="13"/>
      <c r="AB250" s="13"/>
      <c r="AC250" s="13"/>
      <c r="AD250" s="13"/>
      <c r="AE250" s="13"/>
      <c r="AT250" s="273" t="s">
        <v>162</v>
      </c>
      <c r="AU250" s="273" t="s">
        <v>85</v>
      </c>
      <c r="AV250" s="13" t="s">
        <v>21</v>
      </c>
      <c r="AW250" s="13" t="s">
        <v>34</v>
      </c>
      <c r="AX250" s="13" t="s">
        <v>77</v>
      </c>
      <c r="AY250" s="273" t="s">
        <v>149</v>
      </c>
    </row>
    <row r="251" s="14" customFormat="1">
      <c r="A251" s="14"/>
      <c r="B251" s="274"/>
      <c r="C251" s="275"/>
      <c r="D251" s="259" t="s">
        <v>162</v>
      </c>
      <c r="E251" s="276" t="s">
        <v>1</v>
      </c>
      <c r="F251" s="277" t="s">
        <v>985</v>
      </c>
      <c r="G251" s="275"/>
      <c r="H251" s="278">
        <v>-1.1759999999999999</v>
      </c>
      <c r="I251" s="279"/>
      <c r="J251" s="275"/>
      <c r="K251" s="275"/>
      <c r="L251" s="280"/>
      <c r="M251" s="281"/>
      <c r="N251" s="282"/>
      <c r="O251" s="282"/>
      <c r="P251" s="282"/>
      <c r="Q251" s="282"/>
      <c r="R251" s="282"/>
      <c r="S251" s="282"/>
      <c r="T251" s="283"/>
      <c r="U251" s="14"/>
      <c r="V251" s="14"/>
      <c r="W251" s="14"/>
      <c r="X251" s="14"/>
      <c r="Y251" s="14"/>
      <c r="Z251" s="14"/>
      <c r="AA251" s="14"/>
      <c r="AB251" s="14"/>
      <c r="AC251" s="14"/>
      <c r="AD251" s="14"/>
      <c r="AE251" s="14"/>
      <c r="AT251" s="284" t="s">
        <v>162</v>
      </c>
      <c r="AU251" s="284" t="s">
        <v>85</v>
      </c>
      <c r="AV251" s="14" t="s">
        <v>85</v>
      </c>
      <c r="AW251" s="14" t="s">
        <v>34</v>
      </c>
      <c r="AX251" s="14" t="s">
        <v>77</v>
      </c>
      <c r="AY251" s="284" t="s">
        <v>149</v>
      </c>
    </row>
    <row r="252" s="15" customFormat="1">
      <c r="A252" s="15"/>
      <c r="B252" s="285"/>
      <c r="C252" s="286"/>
      <c r="D252" s="259" t="s">
        <v>162</v>
      </c>
      <c r="E252" s="287" t="s">
        <v>1</v>
      </c>
      <c r="F252" s="288" t="s">
        <v>166</v>
      </c>
      <c r="G252" s="286"/>
      <c r="H252" s="289">
        <v>17.173999999999999</v>
      </c>
      <c r="I252" s="290"/>
      <c r="J252" s="286"/>
      <c r="K252" s="286"/>
      <c r="L252" s="291"/>
      <c r="M252" s="292"/>
      <c r="N252" s="293"/>
      <c r="O252" s="293"/>
      <c r="P252" s="293"/>
      <c r="Q252" s="293"/>
      <c r="R252" s="293"/>
      <c r="S252" s="293"/>
      <c r="T252" s="294"/>
      <c r="U252" s="15"/>
      <c r="V252" s="15"/>
      <c r="W252" s="15"/>
      <c r="X252" s="15"/>
      <c r="Y252" s="15"/>
      <c r="Z252" s="15"/>
      <c r="AA252" s="15"/>
      <c r="AB252" s="15"/>
      <c r="AC252" s="15"/>
      <c r="AD252" s="15"/>
      <c r="AE252" s="15"/>
      <c r="AT252" s="295" t="s">
        <v>162</v>
      </c>
      <c r="AU252" s="295" t="s">
        <v>85</v>
      </c>
      <c r="AV252" s="15" t="s">
        <v>156</v>
      </c>
      <c r="AW252" s="15" t="s">
        <v>34</v>
      </c>
      <c r="AX252" s="15" t="s">
        <v>21</v>
      </c>
      <c r="AY252" s="295" t="s">
        <v>149</v>
      </c>
    </row>
    <row r="253" s="2" customFormat="1" ht="16.5" customHeight="1">
      <c r="A253" s="39"/>
      <c r="B253" s="40"/>
      <c r="C253" s="246" t="s">
        <v>310</v>
      </c>
      <c r="D253" s="246" t="s">
        <v>151</v>
      </c>
      <c r="E253" s="247" t="s">
        <v>334</v>
      </c>
      <c r="F253" s="248" t="s">
        <v>335</v>
      </c>
      <c r="G253" s="249" t="s">
        <v>154</v>
      </c>
      <c r="H253" s="250">
        <v>22.521000000000001</v>
      </c>
      <c r="I253" s="251"/>
      <c r="J253" s="252">
        <f>ROUND(I253*H253,2)</f>
        <v>0</v>
      </c>
      <c r="K253" s="248" t="s">
        <v>155</v>
      </c>
      <c r="L253" s="45"/>
      <c r="M253" s="253" t="s">
        <v>1</v>
      </c>
      <c r="N253" s="254" t="s">
        <v>42</v>
      </c>
      <c r="O253" s="92"/>
      <c r="P253" s="255">
        <f>O253*H253</f>
        <v>0</v>
      </c>
      <c r="Q253" s="255">
        <v>0.0014357</v>
      </c>
      <c r="R253" s="255">
        <f>Q253*H253</f>
        <v>0.032333399700000001</v>
      </c>
      <c r="S253" s="255">
        <v>0</v>
      </c>
      <c r="T253" s="256">
        <f>S253*H253</f>
        <v>0</v>
      </c>
      <c r="U253" s="39"/>
      <c r="V253" s="39"/>
      <c r="W253" s="39"/>
      <c r="X253" s="39"/>
      <c r="Y253" s="39"/>
      <c r="Z253" s="39"/>
      <c r="AA253" s="39"/>
      <c r="AB253" s="39"/>
      <c r="AC253" s="39"/>
      <c r="AD253" s="39"/>
      <c r="AE253" s="39"/>
      <c r="AR253" s="257" t="s">
        <v>156</v>
      </c>
      <c r="AT253" s="257" t="s">
        <v>151</v>
      </c>
      <c r="AU253" s="257" t="s">
        <v>85</v>
      </c>
      <c r="AY253" s="18" t="s">
        <v>149</v>
      </c>
      <c r="BE253" s="258">
        <f>IF(N253="základní",J253,0)</f>
        <v>0</v>
      </c>
      <c r="BF253" s="258">
        <f>IF(N253="snížená",J253,0)</f>
        <v>0</v>
      </c>
      <c r="BG253" s="258">
        <f>IF(N253="zákl. přenesená",J253,0)</f>
        <v>0</v>
      </c>
      <c r="BH253" s="258">
        <f>IF(N253="sníž. přenesená",J253,0)</f>
        <v>0</v>
      </c>
      <c r="BI253" s="258">
        <f>IF(N253="nulová",J253,0)</f>
        <v>0</v>
      </c>
      <c r="BJ253" s="18" t="s">
        <v>21</v>
      </c>
      <c r="BK253" s="258">
        <f>ROUND(I253*H253,2)</f>
        <v>0</v>
      </c>
      <c r="BL253" s="18" t="s">
        <v>156</v>
      </c>
      <c r="BM253" s="257" t="s">
        <v>986</v>
      </c>
    </row>
    <row r="254" s="2" customFormat="1">
      <c r="A254" s="39"/>
      <c r="B254" s="40"/>
      <c r="C254" s="41"/>
      <c r="D254" s="259" t="s">
        <v>158</v>
      </c>
      <c r="E254" s="41"/>
      <c r="F254" s="260" t="s">
        <v>337</v>
      </c>
      <c r="G254" s="41"/>
      <c r="H254" s="41"/>
      <c r="I254" s="157"/>
      <c r="J254" s="41"/>
      <c r="K254" s="41"/>
      <c r="L254" s="45"/>
      <c r="M254" s="261"/>
      <c r="N254" s="262"/>
      <c r="O254" s="92"/>
      <c r="P254" s="92"/>
      <c r="Q254" s="92"/>
      <c r="R254" s="92"/>
      <c r="S254" s="92"/>
      <c r="T254" s="93"/>
      <c r="U254" s="39"/>
      <c r="V254" s="39"/>
      <c r="W254" s="39"/>
      <c r="X254" s="39"/>
      <c r="Y254" s="39"/>
      <c r="Z254" s="39"/>
      <c r="AA254" s="39"/>
      <c r="AB254" s="39"/>
      <c r="AC254" s="39"/>
      <c r="AD254" s="39"/>
      <c r="AE254" s="39"/>
      <c r="AT254" s="18" t="s">
        <v>158</v>
      </c>
      <c r="AU254" s="18" t="s">
        <v>85</v>
      </c>
    </row>
    <row r="255" s="2" customFormat="1">
      <c r="A255" s="39"/>
      <c r="B255" s="40"/>
      <c r="C255" s="41"/>
      <c r="D255" s="259" t="s">
        <v>160</v>
      </c>
      <c r="E255" s="41"/>
      <c r="F255" s="263" t="s">
        <v>338</v>
      </c>
      <c r="G255" s="41"/>
      <c r="H255" s="41"/>
      <c r="I255" s="157"/>
      <c r="J255" s="41"/>
      <c r="K255" s="41"/>
      <c r="L255" s="45"/>
      <c r="M255" s="261"/>
      <c r="N255" s="262"/>
      <c r="O255" s="92"/>
      <c r="P255" s="92"/>
      <c r="Q255" s="92"/>
      <c r="R255" s="92"/>
      <c r="S255" s="92"/>
      <c r="T255" s="93"/>
      <c r="U255" s="39"/>
      <c r="V255" s="39"/>
      <c r="W255" s="39"/>
      <c r="X255" s="39"/>
      <c r="Y255" s="39"/>
      <c r="Z255" s="39"/>
      <c r="AA255" s="39"/>
      <c r="AB255" s="39"/>
      <c r="AC255" s="39"/>
      <c r="AD255" s="39"/>
      <c r="AE255" s="39"/>
      <c r="AT255" s="18" t="s">
        <v>160</v>
      </c>
      <c r="AU255" s="18" t="s">
        <v>85</v>
      </c>
    </row>
    <row r="256" s="13" customFormat="1">
      <c r="A256" s="13"/>
      <c r="B256" s="264"/>
      <c r="C256" s="265"/>
      <c r="D256" s="259" t="s">
        <v>162</v>
      </c>
      <c r="E256" s="266" t="s">
        <v>1</v>
      </c>
      <c r="F256" s="267" t="s">
        <v>330</v>
      </c>
      <c r="G256" s="265"/>
      <c r="H256" s="266" t="s">
        <v>1</v>
      </c>
      <c r="I256" s="268"/>
      <c r="J256" s="265"/>
      <c r="K256" s="265"/>
      <c r="L256" s="269"/>
      <c r="M256" s="270"/>
      <c r="N256" s="271"/>
      <c r="O256" s="271"/>
      <c r="P256" s="271"/>
      <c r="Q256" s="271"/>
      <c r="R256" s="271"/>
      <c r="S256" s="271"/>
      <c r="T256" s="272"/>
      <c r="U256" s="13"/>
      <c r="V256" s="13"/>
      <c r="W256" s="13"/>
      <c r="X256" s="13"/>
      <c r="Y256" s="13"/>
      <c r="Z256" s="13"/>
      <c r="AA256" s="13"/>
      <c r="AB256" s="13"/>
      <c r="AC256" s="13"/>
      <c r="AD256" s="13"/>
      <c r="AE256" s="13"/>
      <c r="AT256" s="273" t="s">
        <v>162</v>
      </c>
      <c r="AU256" s="273" t="s">
        <v>85</v>
      </c>
      <c r="AV256" s="13" t="s">
        <v>21</v>
      </c>
      <c r="AW256" s="13" t="s">
        <v>34</v>
      </c>
      <c r="AX256" s="13" t="s">
        <v>77</v>
      </c>
      <c r="AY256" s="273" t="s">
        <v>149</v>
      </c>
    </row>
    <row r="257" s="14" customFormat="1">
      <c r="A257" s="14"/>
      <c r="B257" s="274"/>
      <c r="C257" s="275"/>
      <c r="D257" s="259" t="s">
        <v>162</v>
      </c>
      <c r="E257" s="276" t="s">
        <v>1</v>
      </c>
      <c r="F257" s="277" t="s">
        <v>987</v>
      </c>
      <c r="G257" s="275"/>
      <c r="H257" s="278">
        <v>13.677</v>
      </c>
      <c r="I257" s="279"/>
      <c r="J257" s="275"/>
      <c r="K257" s="275"/>
      <c r="L257" s="280"/>
      <c r="M257" s="281"/>
      <c r="N257" s="282"/>
      <c r="O257" s="282"/>
      <c r="P257" s="282"/>
      <c r="Q257" s="282"/>
      <c r="R257" s="282"/>
      <c r="S257" s="282"/>
      <c r="T257" s="283"/>
      <c r="U257" s="14"/>
      <c r="V257" s="14"/>
      <c r="W257" s="14"/>
      <c r="X257" s="14"/>
      <c r="Y257" s="14"/>
      <c r="Z257" s="14"/>
      <c r="AA257" s="14"/>
      <c r="AB257" s="14"/>
      <c r="AC257" s="14"/>
      <c r="AD257" s="14"/>
      <c r="AE257" s="14"/>
      <c r="AT257" s="284" t="s">
        <v>162</v>
      </c>
      <c r="AU257" s="284" t="s">
        <v>85</v>
      </c>
      <c r="AV257" s="14" t="s">
        <v>85</v>
      </c>
      <c r="AW257" s="14" t="s">
        <v>34</v>
      </c>
      <c r="AX257" s="14" t="s">
        <v>77</v>
      </c>
      <c r="AY257" s="284" t="s">
        <v>149</v>
      </c>
    </row>
    <row r="258" s="14" customFormat="1">
      <c r="A258" s="14"/>
      <c r="B258" s="274"/>
      <c r="C258" s="275"/>
      <c r="D258" s="259" t="s">
        <v>162</v>
      </c>
      <c r="E258" s="276" t="s">
        <v>1</v>
      </c>
      <c r="F258" s="277" t="s">
        <v>988</v>
      </c>
      <c r="G258" s="275"/>
      <c r="H258" s="278">
        <v>1.26</v>
      </c>
      <c r="I258" s="279"/>
      <c r="J258" s="275"/>
      <c r="K258" s="275"/>
      <c r="L258" s="280"/>
      <c r="M258" s="281"/>
      <c r="N258" s="282"/>
      <c r="O258" s="282"/>
      <c r="P258" s="282"/>
      <c r="Q258" s="282"/>
      <c r="R258" s="282"/>
      <c r="S258" s="282"/>
      <c r="T258" s="283"/>
      <c r="U258" s="14"/>
      <c r="V258" s="14"/>
      <c r="W258" s="14"/>
      <c r="X258" s="14"/>
      <c r="Y258" s="14"/>
      <c r="Z258" s="14"/>
      <c r="AA258" s="14"/>
      <c r="AB258" s="14"/>
      <c r="AC258" s="14"/>
      <c r="AD258" s="14"/>
      <c r="AE258" s="14"/>
      <c r="AT258" s="284" t="s">
        <v>162</v>
      </c>
      <c r="AU258" s="284" t="s">
        <v>85</v>
      </c>
      <c r="AV258" s="14" t="s">
        <v>85</v>
      </c>
      <c r="AW258" s="14" t="s">
        <v>34</v>
      </c>
      <c r="AX258" s="14" t="s">
        <v>77</v>
      </c>
      <c r="AY258" s="284" t="s">
        <v>149</v>
      </c>
    </row>
    <row r="259" s="13" customFormat="1">
      <c r="A259" s="13"/>
      <c r="B259" s="264"/>
      <c r="C259" s="265"/>
      <c r="D259" s="259" t="s">
        <v>162</v>
      </c>
      <c r="E259" s="266" t="s">
        <v>1</v>
      </c>
      <c r="F259" s="267" t="s">
        <v>982</v>
      </c>
      <c r="G259" s="265"/>
      <c r="H259" s="266" t="s">
        <v>1</v>
      </c>
      <c r="I259" s="268"/>
      <c r="J259" s="265"/>
      <c r="K259" s="265"/>
      <c r="L259" s="269"/>
      <c r="M259" s="270"/>
      <c r="N259" s="271"/>
      <c r="O259" s="271"/>
      <c r="P259" s="271"/>
      <c r="Q259" s="271"/>
      <c r="R259" s="271"/>
      <c r="S259" s="271"/>
      <c r="T259" s="272"/>
      <c r="U259" s="13"/>
      <c r="V259" s="13"/>
      <c r="W259" s="13"/>
      <c r="X259" s="13"/>
      <c r="Y259" s="13"/>
      <c r="Z259" s="13"/>
      <c r="AA259" s="13"/>
      <c r="AB259" s="13"/>
      <c r="AC259" s="13"/>
      <c r="AD259" s="13"/>
      <c r="AE259" s="13"/>
      <c r="AT259" s="273" t="s">
        <v>162</v>
      </c>
      <c r="AU259" s="273" t="s">
        <v>85</v>
      </c>
      <c r="AV259" s="13" t="s">
        <v>21</v>
      </c>
      <c r="AW259" s="13" t="s">
        <v>34</v>
      </c>
      <c r="AX259" s="13" t="s">
        <v>77</v>
      </c>
      <c r="AY259" s="273" t="s">
        <v>149</v>
      </c>
    </row>
    <row r="260" s="14" customFormat="1">
      <c r="A260" s="14"/>
      <c r="B260" s="274"/>
      <c r="C260" s="275"/>
      <c r="D260" s="259" t="s">
        <v>162</v>
      </c>
      <c r="E260" s="276" t="s">
        <v>1</v>
      </c>
      <c r="F260" s="277" t="s">
        <v>989</v>
      </c>
      <c r="G260" s="275"/>
      <c r="H260" s="278">
        <v>7.5839999999999996</v>
      </c>
      <c r="I260" s="279"/>
      <c r="J260" s="275"/>
      <c r="K260" s="275"/>
      <c r="L260" s="280"/>
      <c r="M260" s="281"/>
      <c r="N260" s="282"/>
      <c r="O260" s="282"/>
      <c r="P260" s="282"/>
      <c r="Q260" s="282"/>
      <c r="R260" s="282"/>
      <c r="S260" s="282"/>
      <c r="T260" s="283"/>
      <c r="U260" s="14"/>
      <c r="V260" s="14"/>
      <c r="W260" s="14"/>
      <c r="X260" s="14"/>
      <c r="Y260" s="14"/>
      <c r="Z260" s="14"/>
      <c r="AA260" s="14"/>
      <c r="AB260" s="14"/>
      <c r="AC260" s="14"/>
      <c r="AD260" s="14"/>
      <c r="AE260" s="14"/>
      <c r="AT260" s="284" t="s">
        <v>162</v>
      </c>
      <c r="AU260" s="284" t="s">
        <v>85</v>
      </c>
      <c r="AV260" s="14" t="s">
        <v>85</v>
      </c>
      <c r="AW260" s="14" t="s">
        <v>34</v>
      </c>
      <c r="AX260" s="14" t="s">
        <v>77</v>
      </c>
      <c r="AY260" s="284" t="s">
        <v>149</v>
      </c>
    </row>
    <row r="261" s="15" customFormat="1">
      <c r="A261" s="15"/>
      <c r="B261" s="285"/>
      <c r="C261" s="286"/>
      <c r="D261" s="259" t="s">
        <v>162</v>
      </c>
      <c r="E261" s="287" t="s">
        <v>1</v>
      </c>
      <c r="F261" s="288" t="s">
        <v>166</v>
      </c>
      <c r="G261" s="286"/>
      <c r="H261" s="289">
        <v>22.521000000000001</v>
      </c>
      <c r="I261" s="290"/>
      <c r="J261" s="286"/>
      <c r="K261" s="286"/>
      <c r="L261" s="291"/>
      <c r="M261" s="292"/>
      <c r="N261" s="293"/>
      <c r="O261" s="293"/>
      <c r="P261" s="293"/>
      <c r="Q261" s="293"/>
      <c r="R261" s="293"/>
      <c r="S261" s="293"/>
      <c r="T261" s="294"/>
      <c r="U261" s="15"/>
      <c r="V261" s="15"/>
      <c r="W261" s="15"/>
      <c r="X261" s="15"/>
      <c r="Y261" s="15"/>
      <c r="Z261" s="15"/>
      <c r="AA261" s="15"/>
      <c r="AB261" s="15"/>
      <c r="AC261" s="15"/>
      <c r="AD261" s="15"/>
      <c r="AE261" s="15"/>
      <c r="AT261" s="295" t="s">
        <v>162</v>
      </c>
      <c r="AU261" s="295" t="s">
        <v>85</v>
      </c>
      <c r="AV261" s="15" t="s">
        <v>156</v>
      </c>
      <c r="AW261" s="15" t="s">
        <v>34</v>
      </c>
      <c r="AX261" s="15" t="s">
        <v>21</v>
      </c>
      <c r="AY261" s="295" t="s">
        <v>149</v>
      </c>
    </row>
    <row r="262" s="2" customFormat="1" ht="16.5" customHeight="1">
      <c r="A262" s="39"/>
      <c r="B262" s="40"/>
      <c r="C262" s="246" t="s">
        <v>317</v>
      </c>
      <c r="D262" s="246" t="s">
        <v>151</v>
      </c>
      <c r="E262" s="247" t="s">
        <v>343</v>
      </c>
      <c r="F262" s="248" t="s">
        <v>344</v>
      </c>
      <c r="G262" s="249" t="s">
        <v>154</v>
      </c>
      <c r="H262" s="250">
        <v>22.521000000000001</v>
      </c>
      <c r="I262" s="251"/>
      <c r="J262" s="252">
        <f>ROUND(I262*H262,2)</f>
        <v>0</v>
      </c>
      <c r="K262" s="248" t="s">
        <v>155</v>
      </c>
      <c r="L262" s="45"/>
      <c r="M262" s="253" t="s">
        <v>1</v>
      </c>
      <c r="N262" s="254" t="s">
        <v>42</v>
      </c>
      <c r="O262" s="92"/>
      <c r="P262" s="255">
        <f>O262*H262</f>
        <v>0</v>
      </c>
      <c r="Q262" s="255">
        <v>3.6000000000000001E-05</v>
      </c>
      <c r="R262" s="255">
        <f>Q262*H262</f>
        <v>0.00081075600000000004</v>
      </c>
      <c r="S262" s="255">
        <v>0</v>
      </c>
      <c r="T262" s="256">
        <f>S262*H262</f>
        <v>0</v>
      </c>
      <c r="U262" s="39"/>
      <c r="V262" s="39"/>
      <c r="W262" s="39"/>
      <c r="X262" s="39"/>
      <c r="Y262" s="39"/>
      <c r="Z262" s="39"/>
      <c r="AA262" s="39"/>
      <c r="AB262" s="39"/>
      <c r="AC262" s="39"/>
      <c r="AD262" s="39"/>
      <c r="AE262" s="39"/>
      <c r="AR262" s="257" t="s">
        <v>156</v>
      </c>
      <c r="AT262" s="257" t="s">
        <v>151</v>
      </c>
      <c r="AU262" s="257" t="s">
        <v>85</v>
      </c>
      <c r="AY262" s="18" t="s">
        <v>149</v>
      </c>
      <c r="BE262" s="258">
        <f>IF(N262="základní",J262,0)</f>
        <v>0</v>
      </c>
      <c r="BF262" s="258">
        <f>IF(N262="snížená",J262,0)</f>
        <v>0</v>
      </c>
      <c r="BG262" s="258">
        <f>IF(N262="zákl. přenesená",J262,0)</f>
        <v>0</v>
      </c>
      <c r="BH262" s="258">
        <f>IF(N262="sníž. přenesená",J262,0)</f>
        <v>0</v>
      </c>
      <c r="BI262" s="258">
        <f>IF(N262="nulová",J262,0)</f>
        <v>0</v>
      </c>
      <c r="BJ262" s="18" t="s">
        <v>21</v>
      </c>
      <c r="BK262" s="258">
        <f>ROUND(I262*H262,2)</f>
        <v>0</v>
      </c>
      <c r="BL262" s="18" t="s">
        <v>156</v>
      </c>
      <c r="BM262" s="257" t="s">
        <v>990</v>
      </c>
    </row>
    <row r="263" s="2" customFormat="1">
      <c r="A263" s="39"/>
      <c r="B263" s="40"/>
      <c r="C263" s="41"/>
      <c r="D263" s="259" t="s">
        <v>158</v>
      </c>
      <c r="E263" s="41"/>
      <c r="F263" s="260" t="s">
        <v>346</v>
      </c>
      <c r="G263" s="41"/>
      <c r="H263" s="41"/>
      <c r="I263" s="157"/>
      <c r="J263" s="41"/>
      <c r="K263" s="41"/>
      <c r="L263" s="45"/>
      <c r="M263" s="261"/>
      <c r="N263" s="262"/>
      <c r="O263" s="92"/>
      <c r="P263" s="92"/>
      <c r="Q263" s="92"/>
      <c r="R263" s="92"/>
      <c r="S263" s="92"/>
      <c r="T263" s="93"/>
      <c r="U263" s="39"/>
      <c r="V263" s="39"/>
      <c r="W263" s="39"/>
      <c r="X263" s="39"/>
      <c r="Y263" s="39"/>
      <c r="Z263" s="39"/>
      <c r="AA263" s="39"/>
      <c r="AB263" s="39"/>
      <c r="AC263" s="39"/>
      <c r="AD263" s="39"/>
      <c r="AE263" s="39"/>
      <c r="AT263" s="18" t="s">
        <v>158</v>
      </c>
      <c r="AU263" s="18" t="s">
        <v>85</v>
      </c>
    </row>
    <row r="264" s="2" customFormat="1">
      <c r="A264" s="39"/>
      <c r="B264" s="40"/>
      <c r="C264" s="41"/>
      <c r="D264" s="259" t="s">
        <v>160</v>
      </c>
      <c r="E264" s="41"/>
      <c r="F264" s="263" t="s">
        <v>338</v>
      </c>
      <c r="G264" s="41"/>
      <c r="H264" s="41"/>
      <c r="I264" s="157"/>
      <c r="J264" s="41"/>
      <c r="K264" s="41"/>
      <c r="L264" s="45"/>
      <c r="M264" s="261"/>
      <c r="N264" s="262"/>
      <c r="O264" s="92"/>
      <c r="P264" s="92"/>
      <c r="Q264" s="92"/>
      <c r="R264" s="92"/>
      <c r="S264" s="92"/>
      <c r="T264" s="93"/>
      <c r="U264" s="39"/>
      <c r="V264" s="39"/>
      <c r="W264" s="39"/>
      <c r="X264" s="39"/>
      <c r="Y264" s="39"/>
      <c r="Z264" s="39"/>
      <c r="AA264" s="39"/>
      <c r="AB264" s="39"/>
      <c r="AC264" s="39"/>
      <c r="AD264" s="39"/>
      <c r="AE264" s="39"/>
      <c r="AT264" s="18" t="s">
        <v>160</v>
      </c>
      <c r="AU264" s="18" t="s">
        <v>85</v>
      </c>
    </row>
    <row r="265" s="2" customFormat="1" ht="16.5" customHeight="1">
      <c r="A265" s="39"/>
      <c r="B265" s="40"/>
      <c r="C265" s="246" t="s">
        <v>7</v>
      </c>
      <c r="D265" s="246" t="s">
        <v>151</v>
      </c>
      <c r="E265" s="247" t="s">
        <v>348</v>
      </c>
      <c r="F265" s="248" t="s">
        <v>349</v>
      </c>
      <c r="G265" s="249" t="s">
        <v>243</v>
      </c>
      <c r="H265" s="250">
        <v>0.437</v>
      </c>
      <c r="I265" s="251"/>
      <c r="J265" s="252">
        <f>ROUND(I265*H265,2)</f>
        <v>0</v>
      </c>
      <c r="K265" s="248" t="s">
        <v>155</v>
      </c>
      <c r="L265" s="45"/>
      <c r="M265" s="253" t="s">
        <v>1</v>
      </c>
      <c r="N265" s="254" t="s">
        <v>42</v>
      </c>
      <c r="O265" s="92"/>
      <c r="P265" s="255">
        <f>O265*H265</f>
        <v>0</v>
      </c>
      <c r="Q265" s="255">
        <v>1.038217</v>
      </c>
      <c r="R265" s="255">
        <f>Q265*H265</f>
        <v>0.45370082899999997</v>
      </c>
      <c r="S265" s="255">
        <v>0</v>
      </c>
      <c r="T265" s="256">
        <f>S265*H265</f>
        <v>0</v>
      </c>
      <c r="U265" s="39"/>
      <c r="V265" s="39"/>
      <c r="W265" s="39"/>
      <c r="X265" s="39"/>
      <c r="Y265" s="39"/>
      <c r="Z265" s="39"/>
      <c r="AA265" s="39"/>
      <c r="AB265" s="39"/>
      <c r="AC265" s="39"/>
      <c r="AD265" s="39"/>
      <c r="AE265" s="39"/>
      <c r="AR265" s="257" t="s">
        <v>156</v>
      </c>
      <c r="AT265" s="257" t="s">
        <v>151</v>
      </c>
      <c r="AU265" s="257" t="s">
        <v>85</v>
      </c>
      <c r="AY265" s="18" t="s">
        <v>149</v>
      </c>
      <c r="BE265" s="258">
        <f>IF(N265="základní",J265,0)</f>
        <v>0</v>
      </c>
      <c r="BF265" s="258">
        <f>IF(N265="snížená",J265,0)</f>
        <v>0</v>
      </c>
      <c r="BG265" s="258">
        <f>IF(N265="zákl. přenesená",J265,0)</f>
        <v>0</v>
      </c>
      <c r="BH265" s="258">
        <f>IF(N265="sníž. přenesená",J265,0)</f>
        <v>0</v>
      </c>
      <c r="BI265" s="258">
        <f>IF(N265="nulová",J265,0)</f>
        <v>0</v>
      </c>
      <c r="BJ265" s="18" t="s">
        <v>21</v>
      </c>
      <c r="BK265" s="258">
        <f>ROUND(I265*H265,2)</f>
        <v>0</v>
      </c>
      <c r="BL265" s="18" t="s">
        <v>156</v>
      </c>
      <c r="BM265" s="257" t="s">
        <v>991</v>
      </c>
    </row>
    <row r="266" s="2" customFormat="1">
      <c r="A266" s="39"/>
      <c r="B266" s="40"/>
      <c r="C266" s="41"/>
      <c r="D266" s="259" t="s">
        <v>158</v>
      </c>
      <c r="E266" s="41"/>
      <c r="F266" s="260" t="s">
        <v>351</v>
      </c>
      <c r="G266" s="41"/>
      <c r="H266" s="41"/>
      <c r="I266" s="157"/>
      <c r="J266" s="41"/>
      <c r="K266" s="41"/>
      <c r="L266" s="45"/>
      <c r="M266" s="261"/>
      <c r="N266" s="262"/>
      <c r="O266" s="92"/>
      <c r="P266" s="92"/>
      <c r="Q266" s="92"/>
      <c r="R266" s="92"/>
      <c r="S266" s="92"/>
      <c r="T266" s="93"/>
      <c r="U266" s="39"/>
      <c r="V266" s="39"/>
      <c r="W266" s="39"/>
      <c r="X266" s="39"/>
      <c r="Y266" s="39"/>
      <c r="Z266" s="39"/>
      <c r="AA266" s="39"/>
      <c r="AB266" s="39"/>
      <c r="AC266" s="39"/>
      <c r="AD266" s="39"/>
      <c r="AE266" s="39"/>
      <c r="AT266" s="18" t="s">
        <v>158</v>
      </c>
      <c r="AU266" s="18" t="s">
        <v>85</v>
      </c>
    </row>
    <row r="267" s="2" customFormat="1">
      <c r="A267" s="39"/>
      <c r="B267" s="40"/>
      <c r="C267" s="41"/>
      <c r="D267" s="259" t="s">
        <v>160</v>
      </c>
      <c r="E267" s="41"/>
      <c r="F267" s="263" t="s">
        <v>352</v>
      </c>
      <c r="G267" s="41"/>
      <c r="H267" s="41"/>
      <c r="I267" s="157"/>
      <c r="J267" s="41"/>
      <c r="K267" s="41"/>
      <c r="L267" s="45"/>
      <c r="M267" s="261"/>
      <c r="N267" s="262"/>
      <c r="O267" s="92"/>
      <c r="P267" s="92"/>
      <c r="Q267" s="92"/>
      <c r="R267" s="92"/>
      <c r="S267" s="92"/>
      <c r="T267" s="93"/>
      <c r="U267" s="39"/>
      <c r="V267" s="39"/>
      <c r="W267" s="39"/>
      <c r="X267" s="39"/>
      <c r="Y267" s="39"/>
      <c r="Z267" s="39"/>
      <c r="AA267" s="39"/>
      <c r="AB267" s="39"/>
      <c r="AC267" s="39"/>
      <c r="AD267" s="39"/>
      <c r="AE267" s="39"/>
      <c r="AT267" s="18" t="s">
        <v>160</v>
      </c>
      <c r="AU267" s="18" t="s">
        <v>85</v>
      </c>
    </row>
    <row r="268" s="13" customFormat="1">
      <c r="A268" s="13"/>
      <c r="B268" s="264"/>
      <c r="C268" s="265"/>
      <c r="D268" s="259" t="s">
        <v>162</v>
      </c>
      <c r="E268" s="266" t="s">
        <v>1</v>
      </c>
      <c r="F268" s="267" t="s">
        <v>992</v>
      </c>
      <c r="G268" s="265"/>
      <c r="H268" s="266" t="s">
        <v>1</v>
      </c>
      <c r="I268" s="268"/>
      <c r="J268" s="265"/>
      <c r="K268" s="265"/>
      <c r="L268" s="269"/>
      <c r="M268" s="270"/>
      <c r="N268" s="271"/>
      <c r="O268" s="271"/>
      <c r="P268" s="271"/>
      <c r="Q268" s="271"/>
      <c r="R268" s="271"/>
      <c r="S268" s="271"/>
      <c r="T268" s="272"/>
      <c r="U268" s="13"/>
      <c r="V268" s="13"/>
      <c r="W268" s="13"/>
      <c r="X268" s="13"/>
      <c r="Y268" s="13"/>
      <c r="Z268" s="13"/>
      <c r="AA268" s="13"/>
      <c r="AB268" s="13"/>
      <c r="AC268" s="13"/>
      <c r="AD268" s="13"/>
      <c r="AE268" s="13"/>
      <c r="AT268" s="273" t="s">
        <v>162</v>
      </c>
      <c r="AU268" s="273" t="s">
        <v>85</v>
      </c>
      <c r="AV268" s="13" t="s">
        <v>21</v>
      </c>
      <c r="AW268" s="13" t="s">
        <v>34</v>
      </c>
      <c r="AX268" s="13" t="s">
        <v>77</v>
      </c>
      <c r="AY268" s="273" t="s">
        <v>149</v>
      </c>
    </row>
    <row r="269" s="14" customFormat="1">
      <c r="A269" s="14"/>
      <c r="B269" s="274"/>
      <c r="C269" s="275"/>
      <c r="D269" s="259" t="s">
        <v>162</v>
      </c>
      <c r="E269" s="276" t="s">
        <v>1</v>
      </c>
      <c r="F269" s="277" t="s">
        <v>993</v>
      </c>
      <c r="G269" s="275"/>
      <c r="H269" s="278">
        <v>0.437</v>
      </c>
      <c r="I269" s="279"/>
      <c r="J269" s="275"/>
      <c r="K269" s="275"/>
      <c r="L269" s="280"/>
      <c r="M269" s="281"/>
      <c r="N269" s="282"/>
      <c r="O269" s="282"/>
      <c r="P269" s="282"/>
      <c r="Q269" s="282"/>
      <c r="R269" s="282"/>
      <c r="S269" s="282"/>
      <c r="T269" s="283"/>
      <c r="U269" s="14"/>
      <c r="V269" s="14"/>
      <c r="W269" s="14"/>
      <c r="X269" s="14"/>
      <c r="Y269" s="14"/>
      <c r="Z269" s="14"/>
      <c r="AA269" s="14"/>
      <c r="AB269" s="14"/>
      <c r="AC269" s="14"/>
      <c r="AD269" s="14"/>
      <c r="AE269" s="14"/>
      <c r="AT269" s="284" t="s">
        <v>162</v>
      </c>
      <c r="AU269" s="284" t="s">
        <v>85</v>
      </c>
      <c r="AV269" s="14" t="s">
        <v>85</v>
      </c>
      <c r="AW269" s="14" t="s">
        <v>34</v>
      </c>
      <c r="AX269" s="14" t="s">
        <v>21</v>
      </c>
      <c r="AY269" s="284" t="s">
        <v>149</v>
      </c>
    </row>
    <row r="270" s="2" customFormat="1" ht="21.75" customHeight="1">
      <c r="A270" s="39"/>
      <c r="B270" s="40"/>
      <c r="C270" s="246" t="s">
        <v>182</v>
      </c>
      <c r="D270" s="246" t="s">
        <v>151</v>
      </c>
      <c r="E270" s="247" t="s">
        <v>355</v>
      </c>
      <c r="F270" s="248" t="s">
        <v>356</v>
      </c>
      <c r="G270" s="249" t="s">
        <v>243</v>
      </c>
      <c r="H270" s="250">
        <v>0.80600000000000005</v>
      </c>
      <c r="I270" s="251"/>
      <c r="J270" s="252">
        <f>ROUND(I270*H270,2)</f>
        <v>0</v>
      </c>
      <c r="K270" s="248" t="s">
        <v>155</v>
      </c>
      <c r="L270" s="45"/>
      <c r="M270" s="253" t="s">
        <v>1</v>
      </c>
      <c r="N270" s="254" t="s">
        <v>42</v>
      </c>
      <c r="O270" s="92"/>
      <c r="P270" s="255">
        <f>O270*H270</f>
        <v>0</v>
      </c>
      <c r="Q270" s="255">
        <v>1.0597380000000001</v>
      </c>
      <c r="R270" s="255">
        <f>Q270*H270</f>
        <v>0.85414882800000014</v>
      </c>
      <c r="S270" s="255">
        <v>0</v>
      </c>
      <c r="T270" s="256">
        <f>S270*H270</f>
        <v>0</v>
      </c>
      <c r="U270" s="39"/>
      <c r="V270" s="39"/>
      <c r="W270" s="39"/>
      <c r="X270" s="39"/>
      <c r="Y270" s="39"/>
      <c r="Z270" s="39"/>
      <c r="AA270" s="39"/>
      <c r="AB270" s="39"/>
      <c r="AC270" s="39"/>
      <c r="AD270" s="39"/>
      <c r="AE270" s="39"/>
      <c r="AR270" s="257" t="s">
        <v>156</v>
      </c>
      <c r="AT270" s="257" t="s">
        <v>151</v>
      </c>
      <c r="AU270" s="257" t="s">
        <v>85</v>
      </c>
      <c r="AY270" s="18" t="s">
        <v>149</v>
      </c>
      <c r="BE270" s="258">
        <f>IF(N270="základní",J270,0)</f>
        <v>0</v>
      </c>
      <c r="BF270" s="258">
        <f>IF(N270="snížená",J270,0)</f>
        <v>0</v>
      </c>
      <c r="BG270" s="258">
        <f>IF(N270="zákl. přenesená",J270,0)</f>
        <v>0</v>
      </c>
      <c r="BH270" s="258">
        <f>IF(N270="sníž. přenesená",J270,0)</f>
        <v>0</v>
      </c>
      <c r="BI270" s="258">
        <f>IF(N270="nulová",J270,0)</f>
        <v>0</v>
      </c>
      <c r="BJ270" s="18" t="s">
        <v>21</v>
      </c>
      <c r="BK270" s="258">
        <f>ROUND(I270*H270,2)</f>
        <v>0</v>
      </c>
      <c r="BL270" s="18" t="s">
        <v>156</v>
      </c>
      <c r="BM270" s="257" t="s">
        <v>994</v>
      </c>
    </row>
    <row r="271" s="2" customFormat="1">
      <c r="A271" s="39"/>
      <c r="B271" s="40"/>
      <c r="C271" s="41"/>
      <c r="D271" s="259" t="s">
        <v>158</v>
      </c>
      <c r="E271" s="41"/>
      <c r="F271" s="260" t="s">
        <v>358</v>
      </c>
      <c r="G271" s="41"/>
      <c r="H271" s="41"/>
      <c r="I271" s="157"/>
      <c r="J271" s="41"/>
      <c r="K271" s="41"/>
      <c r="L271" s="45"/>
      <c r="M271" s="261"/>
      <c r="N271" s="262"/>
      <c r="O271" s="92"/>
      <c r="P271" s="92"/>
      <c r="Q271" s="92"/>
      <c r="R271" s="92"/>
      <c r="S271" s="92"/>
      <c r="T271" s="93"/>
      <c r="U271" s="39"/>
      <c r="V271" s="39"/>
      <c r="W271" s="39"/>
      <c r="X271" s="39"/>
      <c r="Y271" s="39"/>
      <c r="Z271" s="39"/>
      <c r="AA271" s="39"/>
      <c r="AB271" s="39"/>
      <c r="AC271" s="39"/>
      <c r="AD271" s="39"/>
      <c r="AE271" s="39"/>
      <c r="AT271" s="18" t="s">
        <v>158</v>
      </c>
      <c r="AU271" s="18" t="s">
        <v>85</v>
      </c>
    </row>
    <row r="272" s="2" customFormat="1">
      <c r="A272" s="39"/>
      <c r="B272" s="40"/>
      <c r="C272" s="41"/>
      <c r="D272" s="259" t="s">
        <v>160</v>
      </c>
      <c r="E272" s="41"/>
      <c r="F272" s="263" t="s">
        <v>352</v>
      </c>
      <c r="G272" s="41"/>
      <c r="H272" s="41"/>
      <c r="I272" s="157"/>
      <c r="J272" s="41"/>
      <c r="K272" s="41"/>
      <c r="L272" s="45"/>
      <c r="M272" s="261"/>
      <c r="N272" s="262"/>
      <c r="O272" s="92"/>
      <c r="P272" s="92"/>
      <c r="Q272" s="92"/>
      <c r="R272" s="92"/>
      <c r="S272" s="92"/>
      <c r="T272" s="93"/>
      <c r="U272" s="39"/>
      <c r="V272" s="39"/>
      <c r="W272" s="39"/>
      <c r="X272" s="39"/>
      <c r="Y272" s="39"/>
      <c r="Z272" s="39"/>
      <c r="AA272" s="39"/>
      <c r="AB272" s="39"/>
      <c r="AC272" s="39"/>
      <c r="AD272" s="39"/>
      <c r="AE272" s="39"/>
      <c r="AT272" s="18" t="s">
        <v>160</v>
      </c>
      <c r="AU272" s="18" t="s">
        <v>85</v>
      </c>
    </row>
    <row r="273" s="13" customFormat="1">
      <c r="A273" s="13"/>
      <c r="B273" s="264"/>
      <c r="C273" s="265"/>
      <c r="D273" s="259" t="s">
        <v>162</v>
      </c>
      <c r="E273" s="266" t="s">
        <v>1</v>
      </c>
      <c r="F273" s="267" t="s">
        <v>992</v>
      </c>
      <c r="G273" s="265"/>
      <c r="H273" s="266" t="s">
        <v>1</v>
      </c>
      <c r="I273" s="268"/>
      <c r="J273" s="265"/>
      <c r="K273" s="265"/>
      <c r="L273" s="269"/>
      <c r="M273" s="270"/>
      <c r="N273" s="271"/>
      <c r="O273" s="271"/>
      <c r="P273" s="271"/>
      <c r="Q273" s="271"/>
      <c r="R273" s="271"/>
      <c r="S273" s="271"/>
      <c r="T273" s="272"/>
      <c r="U273" s="13"/>
      <c r="V273" s="13"/>
      <c r="W273" s="13"/>
      <c r="X273" s="13"/>
      <c r="Y273" s="13"/>
      <c r="Z273" s="13"/>
      <c r="AA273" s="13"/>
      <c r="AB273" s="13"/>
      <c r="AC273" s="13"/>
      <c r="AD273" s="13"/>
      <c r="AE273" s="13"/>
      <c r="AT273" s="273" t="s">
        <v>162</v>
      </c>
      <c r="AU273" s="273" t="s">
        <v>85</v>
      </c>
      <c r="AV273" s="13" t="s">
        <v>21</v>
      </c>
      <c r="AW273" s="13" t="s">
        <v>34</v>
      </c>
      <c r="AX273" s="13" t="s">
        <v>77</v>
      </c>
      <c r="AY273" s="273" t="s">
        <v>149</v>
      </c>
    </row>
    <row r="274" s="14" customFormat="1">
      <c r="A274" s="14"/>
      <c r="B274" s="274"/>
      <c r="C274" s="275"/>
      <c r="D274" s="259" t="s">
        <v>162</v>
      </c>
      <c r="E274" s="276" t="s">
        <v>1</v>
      </c>
      <c r="F274" s="277" t="s">
        <v>995</v>
      </c>
      <c r="G274" s="275"/>
      <c r="H274" s="278">
        <v>0.80600000000000005</v>
      </c>
      <c r="I274" s="279"/>
      <c r="J274" s="275"/>
      <c r="K274" s="275"/>
      <c r="L274" s="280"/>
      <c r="M274" s="281"/>
      <c r="N274" s="282"/>
      <c r="O274" s="282"/>
      <c r="P274" s="282"/>
      <c r="Q274" s="282"/>
      <c r="R274" s="282"/>
      <c r="S274" s="282"/>
      <c r="T274" s="283"/>
      <c r="U274" s="14"/>
      <c r="V274" s="14"/>
      <c r="W274" s="14"/>
      <c r="X274" s="14"/>
      <c r="Y274" s="14"/>
      <c r="Z274" s="14"/>
      <c r="AA274" s="14"/>
      <c r="AB274" s="14"/>
      <c r="AC274" s="14"/>
      <c r="AD274" s="14"/>
      <c r="AE274" s="14"/>
      <c r="AT274" s="284" t="s">
        <v>162</v>
      </c>
      <c r="AU274" s="284" t="s">
        <v>85</v>
      </c>
      <c r="AV274" s="14" t="s">
        <v>85</v>
      </c>
      <c r="AW274" s="14" t="s">
        <v>34</v>
      </c>
      <c r="AX274" s="14" t="s">
        <v>21</v>
      </c>
      <c r="AY274" s="284" t="s">
        <v>149</v>
      </c>
    </row>
    <row r="275" s="2" customFormat="1" ht="21.75" customHeight="1">
      <c r="A275" s="39"/>
      <c r="B275" s="40"/>
      <c r="C275" s="246" t="s">
        <v>342</v>
      </c>
      <c r="D275" s="246" t="s">
        <v>151</v>
      </c>
      <c r="E275" s="247" t="s">
        <v>361</v>
      </c>
      <c r="F275" s="248" t="s">
        <v>362</v>
      </c>
      <c r="G275" s="249" t="s">
        <v>169</v>
      </c>
      <c r="H275" s="250">
        <v>2.016</v>
      </c>
      <c r="I275" s="251"/>
      <c r="J275" s="252">
        <f>ROUND(I275*H275,2)</f>
        <v>0</v>
      </c>
      <c r="K275" s="248" t="s">
        <v>155</v>
      </c>
      <c r="L275" s="45"/>
      <c r="M275" s="253" t="s">
        <v>1</v>
      </c>
      <c r="N275" s="254" t="s">
        <v>42</v>
      </c>
      <c r="O275" s="92"/>
      <c r="P275" s="255">
        <f>O275*H275</f>
        <v>0</v>
      </c>
      <c r="Q275" s="255">
        <v>0</v>
      </c>
      <c r="R275" s="255">
        <f>Q275*H275</f>
        <v>0</v>
      </c>
      <c r="S275" s="255">
        <v>0</v>
      </c>
      <c r="T275" s="256">
        <f>S275*H275</f>
        <v>0</v>
      </c>
      <c r="U275" s="39"/>
      <c r="V275" s="39"/>
      <c r="W275" s="39"/>
      <c r="X275" s="39"/>
      <c r="Y275" s="39"/>
      <c r="Z275" s="39"/>
      <c r="AA275" s="39"/>
      <c r="AB275" s="39"/>
      <c r="AC275" s="39"/>
      <c r="AD275" s="39"/>
      <c r="AE275" s="39"/>
      <c r="AR275" s="257" t="s">
        <v>156</v>
      </c>
      <c r="AT275" s="257" t="s">
        <v>151</v>
      </c>
      <c r="AU275" s="257" t="s">
        <v>85</v>
      </c>
      <c r="AY275" s="18" t="s">
        <v>149</v>
      </c>
      <c r="BE275" s="258">
        <f>IF(N275="základní",J275,0)</f>
        <v>0</v>
      </c>
      <c r="BF275" s="258">
        <f>IF(N275="snížená",J275,0)</f>
        <v>0</v>
      </c>
      <c r="BG275" s="258">
        <f>IF(N275="zákl. přenesená",J275,0)</f>
        <v>0</v>
      </c>
      <c r="BH275" s="258">
        <f>IF(N275="sníž. přenesená",J275,0)</f>
        <v>0</v>
      </c>
      <c r="BI275" s="258">
        <f>IF(N275="nulová",J275,0)</f>
        <v>0</v>
      </c>
      <c r="BJ275" s="18" t="s">
        <v>21</v>
      </c>
      <c r="BK275" s="258">
        <f>ROUND(I275*H275,2)</f>
        <v>0</v>
      </c>
      <c r="BL275" s="18" t="s">
        <v>156</v>
      </c>
      <c r="BM275" s="257" t="s">
        <v>996</v>
      </c>
    </row>
    <row r="276" s="2" customFormat="1">
      <c r="A276" s="39"/>
      <c r="B276" s="40"/>
      <c r="C276" s="41"/>
      <c r="D276" s="259" t="s">
        <v>158</v>
      </c>
      <c r="E276" s="41"/>
      <c r="F276" s="260" t="s">
        <v>364</v>
      </c>
      <c r="G276" s="41"/>
      <c r="H276" s="41"/>
      <c r="I276" s="157"/>
      <c r="J276" s="41"/>
      <c r="K276" s="41"/>
      <c r="L276" s="45"/>
      <c r="M276" s="261"/>
      <c r="N276" s="262"/>
      <c r="O276" s="92"/>
      <c r="P276" s="92"/>
      <c r="Q276" s="92"/>
      <c r="R276" s="92"/>
      <c r="S276" s="92"/>
      <c r="T276" s="93"/>
      <c r="U276" s="39"/>
      <c r="V276" s="39"/>
      <c r="W276" s="39"/>
      <c r="X276" s="39"/>
      <c r="Y276" s="39"/>
      <c r="Z276" s="39"/>
      <c r="AA276" s="39"/>
      <c r="AB276" s="39"/>
      <c r="AC276" s="39"/>
      <c r="AD276" s="39"/>
      <c r="AE276" s="39"/>
      <c r="AT276" s="18" t="s">
        <v>158</v>
      </c>
      <c r="AU276" s="18" t="s">
        <v>85</v>
      </c>
    </row>
    <row r="277" s="2" customFormat="1">
      <c r="A277" s="39"/>
      <c r="B277" s="40"/>
      <c r="C277" s="41"/>
      <c r="D277" s="259" t="s">
        <v>160</v>
      </c>
      <c r="E277" s="41"/>
      <c r="F277" s="263" t="s">
        <v>365</v>
      </c>
      <c r="G277" s="41"/>
      <c r="H277" s="41"/>
      <c r="I277" s="157"/>
      <c r="J277" s="41"/>
      <c r="K277" s="41"/>
      <c r="L277" s="45"/>
      <c r="M277" s="261"/>
      <c r="N277" s="262"/>
      <c r="O277" s="92"/>
      <c r="P277" s="92"/>
      <c r="Q277" s="92"/>
      <c r="R277" s="92"/>
      <c r="S277" s="92"/>
      <c r="T277" s="93"/>
      <c r="U277" s="39"/>
      <c r="V277" s="39"/>
      <c r="W277" s="39"/>
      <c r="X277" s="39"/>
      <c r="Y277" s="39"/>
      <c r="Z277" s="39"/>
      <c r="AA277" s="39"/>
      <c r="AB277" s="39"/>
      <c r="AC277" s="39"/>
      <c r="AD277" s="39"/>
      <c r="AE277" s="39"/>
      <c r="AT277" s="18" t="s">
        <v>160</v>
      </c>
      <c r="AU277" s="18" t="s">
        <v>85</v>
      </c>
    </row>
    <row r="278" s="13" customFormat="1">
      <c r="A278" s="13"/>
      <c r="B278" s="264"/>
      <c r="C278" s="265"/>
      <c r="D278" s="259" t="s">
        <v>162</v>
      </c>
      <c r="E278" s="266" t="s">
        <v>1</v>
      </c>
      <c r="F278" s="267" t="s">
        <v>563</v>
      </c>
      <c r="G278" s="265"/>
      <c r="H278" s="266" t="s">
        <v>1</v>
      </c>
      <c r="I278" s="268"/>
      <c r="J278" s="265"/>
      <c r="K278" s="265"/>
      <c r="L278" s="269"/>
      <c r="M278" s="270"/>
      <c r="N278" s="271"/>
      <c r="O278" s="271"/>
      <c r="P278" s="271"/>
      <c r="Q278" s="271"/>
      <c r="R278" s="271"/>
      <c r="S278" s="271"/>
      <c r="T278" s="272"/>
      <c r="U278" s="13"/>
      <c r="V278" s="13"/>
      <c r="W278" s="13"/>
      <c r="X278" s="13"/>
      <c r="Y278" s="13"/>
      <c r="Z278" s="13"/>
      <c r="AA278" s="13"/>
      <c r="AB278" s="13"/>
      <c r="AC278" s="13"/>
      <c r="AD278" s="13"/>
      <c r="AE278" s="13"/>
      <c r="AT278" s="273" t="s">
        <v>162</v>
      </c>
      <c r="AU278" s="273" t="s">
        <v>85</v>
      </c>
      <c r="AV278" s="13" t="s">
        <v>21</v>
      </c>
      <c r="AW278" s="13" t="s">
        <v>34</v>
      </c>
      <c r="AX278" s="13" t="s">
        <v>77</v>
      </c>
      <c r="AY278" s="273" t="s">
        <v>149</v>
      </c>
    </row>
    <row r="279" s="14" customFormat="1">
      <c r="A279" s="14"/>
      <c r="B279" s="274"/>
      <c r="C279" s="275"/>
      <c r="D279" s="259" t="s">
        <v>162</v>
      </c>
      <c r="E279" s="276" t="s">
        <v>1</v>
      </c>
      <c r="F279" s="277" t="s">
        <v>997</v>
      </c>
      <c r="G279" s="275"/>
      <c r="H279" s="278">
        <v>1.1759999999999999</v>
      </c>
      <c r="I279" s="279"/>
      <c r="J279" s="275"/>
      <c r="K279" s="275"/>
      <c r="L279" s="280"/>
      <c r="M279" s="281"/>
      <c r="N279" s="282"/>
      <c r="O279" s="282"/>
      <c r="P279" s="282"/>
      <c r="Q279" s="282"/>
      <c r="R279" s="282"/>
      <c r="S279" s="282"/>
      <c r="T279" s="283"/>
      <c r="U279" s="14"/>
      <c r="V279" s="14"/>
      <c r="W279" s="14"/>
      <c r="X279" s="14"/>
      <c r="Y279" s="14"/>
      <c r="Z279" s="14"/>
      <c r="AA279" s="14"/>
      <c r="AB279" s="14"/>
      <c r="AC279" s="14"/>
      <c r="AD279" s="14"/>
      <c r="AE279" s="14"/>
      <c r="AT279" s="284" t="s">
        <v>162</v>
      </c>
      <c r="AU279" s="284" t="s">
        <v>85</v>
      </c>
      <c r="AV279" s="14" t="s">
        <v>85</v>
      </c>
      <c r="AW279" s="14" t="s">
        <v>34</v>
      </c>
      <c r="AX279" s="14" t="s">
        <v>77</v>
      </c>
      <c r="AY279" s="284" t="s">
        <v>149</v>
      </c>
    </row>
    <row r="280" s="14" customFormat="1">
      <c r="A280" s="14"/>
      <c r="B280" s="274"/>
      <c r="C280" s="275"/>
      <c r="D280" s="259" t="s">
        <v>162</v>
      </c>
      <c r="E280" s="276" t="s">
        <v>1</v>
      </c>
      <c r="F280" s="277" t="s">
        <v>998</v>
      </c>
      <c r="G280" s="275"/>
      <c r="H280" s="278">
        <v>0.83999999999999997</v>
      </c>
      <c r="I280" s="279"/>
      <c r="J280" s="275"/>
      <c r="K280" s="275"/>
      <c r="L280" s="280"/>
      <c r="M280" s="281"/>
      <c r="N280" s="282"/>
      <c r="O280" s="282"/>
      <c r="P280" s="282"/>
      <c r="Q280" s="282"/>
      <c r="R280" s="282"/>
      <c r="S280" s="282"/>
      <c r="T280" s="283"/>
      <c r="U280" s="14"/>
      <c r="V280" s="14"/>
      <c r="W280" s="14"/>
      <c r="X280" s="14"/>
      <c r="Y280" s="14"/>
      <c r="Z280" s="14"/>
      <c r="AA280" s="14"/>
      <c r="AB280" s="14"/>
      <c r="AC280" s="14"/>
      <c r="AD280" s="14"/>
      <c r="AE280" s="14"/>
      <c r="AT280" s="284" t="s">
        <v>162</v>
      </c>
      <c r="AU280" s="284" t="s">
        <v>85</v>
      </c>
      <c r="AV280" s="14" t="s">
        <v>85</v>
      </c>
      <c r="AW280" s="14" t="s">
        <v>34</v>
      </c>
      <c r="AX280" s="14" t="s">
        <v>77</v>
      </c>
      <c r="AY280" s="284" t="s">
        <v>149</v>
      </c>
    </row>
    <row r="281" s="15" customFormat="1">
      <c r="A281" s="15"/>
      <c r="B281" s="285"/>
      <c r="C281" s="286"/>
      <c r="D281" s="259" t="s">
        <v>162</v>
      </c>
      <c r="E281" s="287" t="s">
        <v>1</v>
      </c>
      <c r="F281" s="288" t="s">
        <v>166</v>
      </c>
      <c r="G281" s="286"/>
      <c r="H281" s="289">
        <v>2.016</v>
      </c>
      <c r="I281" s="290"/>
      <c r="J281" s="286"/>
      <c r="K281" s="286"/>
      <c r="L281" s="291"/>
      <c r="M281" s="292"/>
      <c r="N281" s="293"/>
      <c r="O281" s="293"/>
      <c r="P281" s="293"/>
      <c r="Q281" s="293"/>
      <c r="R281" s="293"/>
      <c r="S281" s="293"/>
      <c r="T281" s="294"/>
      <c r="U281" s="15"/>
      <c r="V281" s="15"/>
      <c r="W281" s="15"/>
      <c r="X281" s="15"/>
      <c r="Y281" s="15"/>
      <c r="Z281" s="15"/>
      <c r="AA281" s="15"/>
      <c r="AB281" s="15"/>
      <c r="AC281" s="15"/>
      <c r="AD281" s="15"/>
      <c r="AE281" s="15"/>
      <c r="AT281" s="295" t="s">
        <v>162</v>
      </c>
      <c r="AU281" s="295" t="s">
        <v>85</v>
      </c>
      <c r="AV281" s="15" t="s">
        <v>156</v>
      </c>
      <c r="AW281" s="15" t="s">
        <v>34</v>
      </c>
      <c r="AX281" s="15" t="s">
        <v>21</v>
      </c>
      <c r="AY281" s="295" t="s">
        <v>149</v>
      </c>
    </row>
    <row r="282" s="2" customFormat="1" ht="16.5" customHeight="1">
      <c r="A282" s="39"/>
      <c r="B282" s="40"/>
      <c r="C282" s="246" t="s">
        <v>347</v>
      </c>
      <c r="D282" s="246" t="s">
        <v>151</v>
      </c>
      <c r="E282" s="247" t="s">
        <v>371</v>
      </c>
      <c r="F282" s="248" t="s">
        <v>372</v>
      </c>
      <c r="G282" s="249" t="s">
        <v>154</v>
      </c>
      <c r="H282" s="250">
        <v>12.84</v>
      </c>
      <c r="I282" s="251"/>
      <c r="J282" s="252">
        <f>ROUND(I282*H282,2)</f>
        <v>0</v>
      </c>
      <c r="K282" s="248" t="s">
        <v>155</v>
      </c>
      <c r="L282" s="45"/>
      <c r="M282" s="253" t="s">
        <v>1</v>
      </c>
      <c r="N282" s="254" t="s">
        <v>42</v>
      </c>
      <c r="O282" s="92"/>
      <c r="P282" s="255">
        <f>O282*H282</f>
        <v>0</v>
      </c>
      <c r="Q282" s="255">
        <v>0.0014357</v>
      </c>
      <c r="R282" s="255">
        <f>Q282*H282</f>
        <v>0.018434387999999999</v>
      </c>
      <c r="S282" s="255">
        <v>0</v>
      </c>
      <c r="T282" s="256">
        <f>S282*H282</f>
        <v>0</v>
      </c>
      <c r="U282" s="39"/>
      <c r="V282" s="39"/>
      <c r="W282" s="39"/>
      <c r="X282" s="39"/>
      <c r="Y282" s="39"/>
      <c r="Z282" s="39"/>
      <c r="AA282" s="39"/>
      <c r="AB282" s="39"/>
      <c r="AC282" s="39"/>
      <c r="AD282" s="39"/>
      <c r="AE282" s="39"/>
      <c r="AR282" s="257" t="s">
        <v>156</v>
      </c>
      <c r="AT282" s="257" t="s">
        <v>151</v>
      </c>
      <c r="AU282" s="257" t="s">
        <v>85</v>
      </c>
      <c r="AY282" s="18" t="s">
        <v>149</v>
      </c>
      <c r="BE282" s="258">
        <f>IF(N282="základní",J282,0)</f>
        <v>0</v>
      </c>
      <c r="BF282" s="258">
        <f>IF(N282="snížená",J282,0)</f>
        <v>0</v>
      </c>
      <c r="BG282" s="258">
        <f>IF(N282="zákl. přenesená",J282,0)</f>
        <v>0</v>
      </c>
      <c r="BH282" s="258">
        <f>IF(N282="sníž. přenesená",J282,0)</f>
        <v>0</v>
      </c>
      <c r="BI282" s="258">
        <f>IF(N282="nulová",J282,0)</f>
        <v>0</v>
      </c>
      <c r="BJ282" s="18" t="s">
        <v>21</v>
      </c>
      <c r="BK282" s="258">
        <f>ROUND(I282*H282,2)</f>
        <v>0</v>
      </c>
      <c r="BL282" s="18" t="s">
        <v>156</v>
      </c>
      <c r="BM282" s="257" t="s">
        <v>999</v>
      </c>
    </row>
    <row r="283" s="2" customFormat="1">
      <c r="A283" s="39"/>
      <c r="B283" s="40"/>
      <c r="C283" s="41"/>
      <c r="D283" s="259" t="s">
        <v>158</v>
      </c>
      <c r="E283" s="41"/>
      <c r="F283" s="260" t="s">
        <v>374</v>
      </c>
      <c r="G283" s="41"/>
      <c r="H283" s="41"/>
      <c r="I283" s="157"/>
      <c r="J283" s="41"/>
      <c r="K283" s="41"/>
      <c r="L283" s="45"/>
      <c r="M283" s="261"/>
      <c r="N283" s="262"/>
      <c r="O283" s="92"/>
      <c r="P283" s="92"/>
      <c r="Q283" s="92"/>
      <c r="R283" s="92"/>
      <c r="S283" s="92"/>
      <c r="T283" s="93"/>
      <c r="U283" s="39"/>
      <c r="V283" s="39"/>
      <c r="W283" s="39"/>
      <c r="X283" s="39"/>
      <c r="Y283" s="39"/>
      <c r="Z283" s="39"/>
      <c r="AA283" s="39"/>
      <c r="AB283" s="39"/>
      <c r="AC283" s="39"/>
      <c r="AD283" s="39"/>
      <c r="AE283" s="39"/>
      <c r="AT283" s="18" t="s">
        <v>158</v>
      </c>
      <c r="AU283" s="18" t="s">
        <v>85</v>
      </c>
    </row>
    <row r="284" s="2" customFormat="1">
      <c r="A284" s="39"/>
      <c r="B284" s="40"/>
      <c r="C284" s="41"/>
      <c r="D284" s="259" t="s">
        <v>160</v>
      </c>
      <c r="E284" s="41"/>
      <c r="F284" s="263" t="s">
        <v>338</v>
      </c>
      <c r="G284" s="41"/>
      <c r="H284" s="41"/>
      <c r="I284" s="157"/>
      <c r="J284" s="41"/>
      <c r="K284" s="41"/>
      <c r="L284" s="45"/>
      <c r="M284" s="261"/>
      <c r="N284" s="262"/>
      <c r="O284" s="92"/>
      <c r="P284" s="92"/>
      <c r="Q284" s="92"/>
      <c r="R284" s="92"/>
      <c r="S284" s="92"/>
      <c r="T284" s="93"/>
      <c r="U284" s="39"/>
      <c r="V284" s="39"/>
      <c r="W284" s="39"/>
      <c r="X284" s="39"/>
      <c r="Y284" s="39"/>
      <c r="Z284" s="39"/>
      <c r="AA284" s="39"/>
      <c r="AB284" s="39"/>
      <c r="AC284" s="39"/>
      <c r="AD284" s="39"/>
      <c r="AE284" s="39"/>
      <c r="AT284" s="18" t="s">
        <v>160</v>
      </c>
      <c r="AU284" s="18" t="s">
        <v>85</v>
      </c>
    </row>
    <row r="285" s="13" customFormat="1">
      <c r="A285" s="13"/>
      <c r="B285" s="264"/>
      <c r="C285" s="265"/>
      <c r="D285" s="259" t="s">
        <v>162</v>
      </c>
      <c r="E285" s="266" t="s">
        <v>1</v>
      </c>
      <c r="F285" s="267" t="s">
        <v>1000</v>
      </c>
      <c r="G285" s="265"/>
      <c r="H285" s="266" t="s">
        <v>1</v>
      </c>
      <c r="I285" s="268"/>
      <c r="J285" s="265"/>
      <c r="K285" s="265"/>
      <c r="L285" s="269"/>
      <c r="M285" s="270"/>
      <c r="N285" s="271"/>
      <c r="O285" s="271"/>
      <c r="P285" s="271"/>
      <c r="Q285" s="271"/>
      <c r="R285" s="271"/>
      <c r="S285" s="271"/>
      <c r="T285" s="272"/>
      <c r="U285" s="13"/>
      <c r="V285" s="13"/>
      <c r="W285" s="13"/>
      <c r="X285" s="13"/>
      <c r="Y285" s="13"/>
      <c r="Z285" s="13"/>
      <c r="AA285" s="13"/>
      <c r="AB285" s="13"/>
      <c r="AC285" s="13"/>
      <c r="AD285" s="13"/>
      <c r="AE285" s="13"/>
      <c r="AT285" s="273" t="s">
        <v>162</v>
      </c>
      <c r="AU285" s="273" t="s">
        <v>85</v>
      </c>
      <c r="AV285" s="13" t="s">
        <v>21</v>
      </c>
      <c r="AW285" s="13" t="s">
        <v>34</v>
      </c>
      <c r="AX285" s="13" t="s">
        <v>77</v>
      </c>
      <c r="AY285" s="273" t="s">
        <v>149</v>
      </c>
    </row>
    <row r="286" s="14" customFormat="1">
      <c r="A286" s="14"/>
      <c r="B286" s="274"/>
      <c r="C286" s="275"/>
      <c r="D286" s="259" t="s">
        <v>162</v>
      </c>
      <c r="E286" s="276" t="s">
        <v>1</v>
      </c>
      <c r="F286" s="277" t="s">
        <v>1001</v>
      </c>
      <c r="G286" s="275"/>
      <c r="H286" s="278">
        <v>5.8799999999999999</v>
      </c>
      <c r="I286" s="279"/>
      <c r="J286" s="275"/>
      <c r="K286" s="275"/>
      <c r="L286" s="280"/>
      <c r="M286" s="281"/>
      <c r="N286" s="282"/>
      <c r="O286" s="282"/>
      <c r="P286" s="282"/>
      <c r="Q286" s="282"/>
      <c r="R286" s="282"/>
      <c r="S286" s="282"/>
      <c r="T286" s="283"/>
      <c r="U286" s="14"/>
      <c r="V286" s="14"/>
      <c r="W286" s="14"/>
      <c r="X286" s="14"/>
      <c r="Y286" s="14"/>
      <c r="Z286" s="14"/>
      <c r="AA286" s="14"/>
      <c r="AB286" s="14"/>
      <c r="AC286" s="14"/>
      <c r="AD286" s="14"/>
      <c r="AE286" s="14"/>
      <c r="AT286" s="284" t="s">
        <v>162</v>
      </c>
      <c r="AU286" s="284" t="s">
        <v>85</v>
      </c>
      <c r="AV286" s="14" t="s">
        <v>85</v>
      </c>
      <c r="AW286" s="14" t="s">
        <v>34</v>
      </c>
      <c r="AX286" s="14" t="s">
        <v>77</v>
      </c>
      <c r="AY286" s="284" t="s">
        <v>149</v>
      </c>
    </row>
    <row r="287" s="14" customFormat="1">
      <c r="A287" s="14"/>
      <c r="B287" s="274"/>
      <c r="C287" s="275"/>
      <c r="D287" s="259" t="s">
        <v>162</v>
      </c>
      <c r="E287" s="276" t="s">
        <v>1</v>
      </c>
      <c r="F287" s="277" t="s">
        <v>1002</v>
      </c>
      <c r="G287" s="275"/>
      <c r="H287" s="278">
        <v>1.1200000000000001</v>
      </c>
      <c r="I287" s="279"/>
      <c r="J287" s="275"/>
      <c r="K287" s="275"/>
      <c r="L287" s="280"/>
      <c r="M287" s="281"/>
      <c r="N287" s="282"/>
      <c r="O287" s="282"/>
      <c r="P287" s="282"/>
      <c r="Q287" s="282"/>
      <c r="R287" s="282"/>
      <c r="S287" s="282"/>
      <c r="T287" s="283"/>
      <c r="U287" s="14"/>
      <c r="V287" s="14"/>
      <c r="W287" s="14"/>
      <c r="X287" s="14"/>
      <c r="Y287" s="14"/>
      <c r="Z287" s="14"/>
      <c r="AA287" s="14"/>
      <c r="AB287" s="14"/>
      <c r="AC287" s="14"/>
      <c r="AD287" s="14"/>
      <c r="AE287" s="14"/>
      <c r="AT287" s="284" t="s">
        <v>162</v>
      </c>
      <c r="AU287" s="284" t="s">
        <v>85</v>
      </c>
      <c r="AV287" s="14" t="s">
        <v>85</v>
      </c>
      <c r="AW287" s="14" t="s">
        <v>34</v>
      </c>
      <c r="AX287" s="14" t="s">
        <v>77</v>
      </c>
      <c r="AY287" s="284" t="s">
        <v>149</v>
      </c>
    </row>
    <row r="288" s="14" customFormat="1">
      <c r="A288" s="14"/>
      <c r="B288" s="274"/>
      <c r="C288" s="275"/>
      <c r="D288" s="259" t="s">
        <v>162</v>
      </c>
      <c r="E288" s="276" t="s">
        <v>1</v>
      </c>
      <c r="F288" s="277" t="s">
        <v>1003</v>
      </c>
      <c r="G288" s="275"/>
      <c r="H288" s="278">
        <v>5.5999999999999996</v>
      </c>
      <c r="I288" s="279"/>
      <c r="J288" s="275"/>
      <c r="K288" s="275"/>
      <c r="L288" s="280"/>
      <c r="M288" s="281"/>
      <c r="N288" s="282"/>
      <c r="O288" s="282"/>
      <c r="P288" s="282"/>
      <c r="Q288" s="282"/>
      <c r="R288" s="282"/>
      <c r="S288" s="282"/>
      <c r="T288" s="283"/>
      <c r="U288" s="14"/>
      <c r="V288" s="14"/>
      <c r="W288" s="14"/>
      <c r="X288" s="14"/>
      <c r="Y288" s="14"/>
      <c r="Z288" s="14"/>
      <c r="AA288" s="14"/>
      <c r="AB288" s="14"/>
      <c r="AC288" s="14"/>
      <c r="AD288" s="14"/>
      <c r="AE288" s="14"/>
      <c r="AT288" s="284" t="s">
        <v>162</v>
      </c>
      <c r="AU288" s="284" t="s">
        <v>85</v>
      </c>
      <c r="AV288" s="14" t="s">
        <v>85</v>
      </c>
      <c r="AW288" s="14" t="s">
        <v>34</v>
      </c>
      <c r="AX288" s="14" t="s">
        <v>77</v>
      </c>
      <c r="AY288" s="284" t="s">
        <v>149</v>
      </c>
    </row>
    <row r="289" s="14" customFormat="1">
      <c r="A289" s="14"/>
      <c r="B289" s="274"/>
      <c r="C289" s="275"/>
      <c r="D289" s="259" t="s">
        <v>162</v>
      </c>
      <c r="E289" s="276" t="s">
        <v>1</v>
      </c>
      <c r="F289" s="277" t="s">
        <v>1004</v>
      </c>
      <c r="G289" s="275"/>
      <c r="H289" s="278">
        <v>0.23999999999999999</v>
      </c>
      <c r="I289" s="279"/>
      <c r="J289" s="275"/>
      <c r="K289" s="275"/>
      <c r="L289" s="280"/>
      <c r="M289" s="281"/>
      <c r="N289" s="282"/>
      <c r="O289" s="282"/>
      <c r="P289" s="282"/>
      <c r="Q289" s="282"/>
      <c r="R289" s="282"/>
      <c r="S289" s="282"/>
      <c r="T289" s="283"/>
      <c r="U289" s="14"/>
      <c r="V289" s="14"/>
      <c r="W289" s="14"/>
      <c r="X289" s="14"/>
      <c r="Y289" s="14"/>
      <c r="Z289" s="14"/>
      <c r="AA289" s="14"/>
      <c r="AB289" s="14"/>
      <c r="AC289" s="14"/>
      <c r="AD289" s="14"/>
      <c r="AE289" s="14"/>
      <c r="AT289" s="284" t="s">
        <v>162</v>
      </c>
      <c r="AU289" s="284" t="s">
        <v>85</v>
      </c>
      <c r="AV289" s="14" t="s">
        <v>85</v>
      </c>
      <c r="AW289" s="14" t="s">
        <v>34</v>
      </c>
      <c r="AX289" s="14" t="s">
        <v>77</v>
      </c>
      <c r="AY289" s="284" t="s">
        <v>149</v>
      </c>
    </row>
    <row r="290" s="15" customFormat="1">
      <c r="A290" s="15"/>
      <c r="B290" s="285"/>
      <c r="C290" s="286"/>
      <c r="D290" s="259" t="s">
        <v>162</v>
      </c>
      <c r="E290" s="287" t="s">
        <v>1</v>
      </c>
      <c r="F290" s="288" t="s">
        <v>166</v>
      </c>
      <c r="G290" s="286"/>
      <c r="H290" s="289">
        <v>12.84</v>
      </c>
      <c r="I290" s="290"/>
      <c r="J290" s="286"/>
      <c r="K290" s="286"/>
      <c r="L290" s="291"/>
      <c r="M290" s="292"/>
      <c r="N290" s="293"/>
      <c r="O290" s="293"/>
      <c r="P290" s="293"/>
      <c r="Q290" s="293"/>
      <c r="R290" s="293"/>
      <c r="S290" s="293"/>
      <c r="T290" s="294"/>
      <c r="U290" s="15"/>
      <c r="V290" s="15"/>
      <c r="W290" s="15"/>
      <c r="X290" s="15"/>
      <c r="Y290" s="15"/>
      <c r="Z290" s="15"/>
      <c r="AA290" s="15"/>
      <c r="AB290" s="15"/>
      <c r="AC290" s="15"/>
      <c r="AD290" s="15"/>
      <c r="AE290" s="15"/>
      <c r="AT290" s="295" t="s">
        <v>162</v>
      </c>
      <c r="AU290" s="295" t="s">
        <v>85</v>
      </c>
      <c r="AV290" s="15" t="s">
        <v>156</v>
      </c>
      <c r="AW290" s="15" t="s">
        <v>34</v>
      </c>
      <c r="AX290" s="15" t="s">
        <v>21</v>
      </c>
      <c r="AY290" s="295" t="s">
        <v>149</v>
      </c>
    </row>
    <row r="291" s="2" customFormat="1" ht="16.5" customHeight="1">
      <c r="A291" s="39"/>
      <c r="B291" s="40"/>
      <c r="C291" s="246" t="s">
        <v>354</v>
      </c>
      <c r="D291" s="246" t="s">
        <v>151</v>
      </c>
      <c r="E291" s="247" t="s">
        <v>380</v>
      </c>
      <c r="F291" s="248" t="s">
        <v>381</v>
      </c>
      <c r="G291" s="249" t="s">
        <v>154</v>
      </c>
      <c r="H291" s="250">
        <v>12.84</v>
      </c>
      <c r="I291" s="251"/>
      <c r="J291" s="252">
        <f>ROUND(I291*H291,2)</f>
        <v>0</v>
      </c>
      <c r="K291" s="248" t="s">
        <v>155</v>
      </c>
      <c r="L291" s="45"/>
      <c r="M291" s="253" t="s">
        <v>1</v>
      </c>
      <c r="N291" s="254" t="s">
        <v>42</v>
      </c>
      <c r="O291" s="92"/>
      <c r="P291" s="255">
        <f>O291*H291</f>
        <v>0</v>
      </c>
      <c r="Q291" s="255">
        <v>3.6000000000000001E-05</v>
      </c>
      <c r="R291" s="255">
        <f>Q291*H291</f>
        <v>0.00046223999999999999</v>
      </c>
      <c r="S291" s="255">
        <v>0</v>
      </c>
      <c r="T291" s="256">
        <f>S291*H291</f>
        <v>0</v>
      </c>
      <c r="U291" s="39"/>
      <c r="V291" s="39"/>
      <c r="W291" s="39"/>
      <c r="X291" s="39"/>
      <c r="Y291" s="39"/>
      <c r="Z291" s="39"/>
      <c r="AA291" s="39"/>
      <c r="AB291" s="39"/>
      <c r="AC291" s="39"/>
      <c r="AD291" s="39"/>
      <c r="AE291" s="39"/>
      <c r="AR291" s="257" t="s">
        <v>156</v>
      </c>
      <c r="AT291" s="257" t="s">
        <v>151</v>
      </c>
      <c r="AU291" s="257" t="s">
        <v>85</v>
      </c>
      <c r="AY291" s="18" t="s">
        <v>149</v>
      </c>
      <c r="BE291" s="258">
        <f>IF(N291="základní",J291,0)</f>
        <v>0</v>
      </c>
      <c r="BF291" s="258">
        <f>IF(N291="snížená",J291,0)</f>
        <v>0</v>
      </c>
      <c r="BG291" s="258">
        <f>IF(N291="zákl. přenesená",J291,0)</f>
        <v>0</v>
      </c>
      <c r="BH291" s="258">
        <f>IF(N291="sníž. přenesená",J291,0)</f>
        <v>0</v>
      </c>
      <c r="BI291" s="258">
        <f>IF(N291="nulová",J291,0)</f>
        <v>0</v>
      </c>
      <c r="BJ291" s="18" t="s">
        <v>21</v>
      </c>
      <c r="BK291" s="258">
        <f>ROUND(I291*H291,2)</f>
        <v>0</v>
      </c>
      <c r="BL291" s="18" t="s">
        <v>156</v>
      </c>
      <c r="BM291" s="257" t="s">
        <v>1005</v>
      </c>
    </row>
    <row r="292" s="2" customFormat="1">
      <c r="A292" s="39"/>
      <c r="B292" s="40"/>
      <c r="C292" s="41"/>
      <c r="D292" s="259" t="s">
        <v>158</v>
      </c>
      <c r="E292" s="41"/>
      <c r="F292" s="260" t="s">
        <v>383</v>
      </c>
      <c r="G292" s="41"/>
      <c r="H292" s="41"/>
      <c r="I292" s="157"/>
      <c r="J292" s="41"/>
      <c r="K292" s="41"/>
      <c r="L292" s="45"/>
      <c r="M292" s="261"/>
      <c r="N292" s="262"/>
      <c r="O292" s="92"/>
      <c r="P292" s="92"/>
      <c r="Q292" s="92"/>
      <c r="R292" s="92"/>
      <c r="S292" s="92"/>
      <c r="T292" s="93"/>
      <c r="U292" s="39"/>
      <c r="V292" s="39"/>
      <c r="W292" s="39"/>
      <c r="X292" s="39"/>
      <c r="Y292" s="39"/>
      <c r="Z292" s="39"/>
      <c r="AA292" s="39"/>
      <c r="AB292" s="39"/>
      <c r="AC292" s="39"/>
      <c r="AD292" s="39"/>
      <c r="AE292" s="39"/>
      <c r="AT292" s="18" t="s">
        <v>158</v>
      </c>
      <c r="AU292" s="18" t="s">
        <v>85</v>
      </c>
    </row>
    <row r="293" s="2" customFormat="1">
      <c r="A293" s="39"/>
      <c r="B293" s="40"/>
      <c r="C293" s="41"/>
      <c r="D293" s="259" t="s">
        <v>160</v>
      </c>
      <c r="E293" s="41"/>
      <c r="F293" s="263" t="s">
        <v>338</v>
      </c>
      <c r="G293" s="41"/>
      <c r="H293" s="41"/>
      <c r="I293" s="157"/>
      <c r="J293" s="41"/>
      <c r="K293" s="41"/>
      <c r="L293" s="45"/>
      <c r="M293" s="261"/>
      <c r="N293" s="262"/>
      <c r="O293" s="92"/>
      <c r="P293" s="92"/>
      <c r="Q293" s="92"/>
      <c r="R293" s="92"/>
      <c r="S293" s="92"/>
      <c r="T293" s="93"/>
      <c r="U293" s="39"/>
      <c r="V293" s="39"/>
      <c r="W293" s="39"/>
      <c r="X293" s="39"/>
      <c r="Y293" s="39"/>
      <c r="Z293" s="39"/>
      <c r="AA293" s="39"/>
      <c r="AB293" s="39"/>
      <c r="AC293" s="39"/>
      <c r="AD293" s="39"/>
      <c r="AE293" s="39"/>
      <c r="AT293" s="18" t="s">
        <v>160</v>
      </c>
      <c r="AU293" s="18" t="s">
        <v>85</v>
      </c>
    </row>
    <row r="294" s="12" customFormat="1" ht="22.8" customHeight="1">
      <c r="A294" s="12"/>
      <c r="B294" s="230"/>
      <c r="C294" s="231"/>
      <c r="D294" s="232" t="s">
        <v>76</v>
      </c>
      <c r="E294" s="244" t="s">
        <v>91</v>
      </c>
      <c r="F294" s="244" t="s">
        <v>384</v>
      </c>
      <c r="G294" s="231"/>
      <c r="H294" s="231"/>
      <c r="I294" s="234"/>
      <c r="J294" s="245">
        <f>BK294</f>
        <v>0</v>
      </c>
      <c r="K294" s="231"/>
      <c r="L294" s="236"/>
      <c r="M294" s="237"/>
      <c r="N294" s="238"/>
      <c r="O294" s="238"/>
      <c r="P294" s="239">
        <f>SUM(P295:P297)</f>
        <v>0</v>
      </c>
      <c r="Q294" s="238"/>
      <c r="R294" s="239">
        <f>SUM(R295:R297)</f>
        <v>0.12578</v>
      </c>
      <c r="S294" s="238"/>
      <c r="T294" s="240">
        <f>SUM(T295:T297)</f>
        <v>0</v>
      </c>
      <c r="U294" s="12"/>
      <c r="V294" s="12"/>
      <c r="W294" s="12"/>
      <c r="X294" s="12"/>
      <c r="Y294" s="12"/>
      <c r="Z294" s="12"/>
      <c r="AA294" s="12"/>
      <c r="AB294" s="12"/>
      <c r="AC294" s="12"/>
      <c r="AD294" s="12"/>
      <c r="AE294" s="12"/>
      <c r="AR294" s="241" t="s">
        <v>21</v>
      </c>
      <c r="AT294" s="242" t="s">
        <v>76</v>
      </c>
      <c r="AU294" s="242" t="s">
        <v>21</v>
      </c>
      <c r="AY294" s="241" t="s">
        <v>149</v>
      </c>
      <c r="BK294" s="243">
        <f>SUM(BK295:BK297)</f>
        <v>0</v>
      </c>
    </row>
    <row r="295" s="2" customFormat="1" ht="21.75" customHeight="1">
      <c r="A295" s="39"/>
      <c r="B295" s="40"/>
      <c r="C295" s="246" t="s">
        <v>360</v>
      </c>
      <c r="D295" s="246" t="s">
        <v>151</v>
      </c>
      <c r="E295" s="247" t="s">
        <v>386</v>
      </c>
      <c r="F295" s="248" t="s">
        <v>387</v>
      </c>
      <c r="G295" s="249" t="s">
        <v>176</v>
      </c>
      <c r="H295" s="250">
        <v>19</v>
      </c>
      <c r="I295" s="251"/>
      <c r="J295" s="252">
        <f>ROUND(I295*H295,2)</f>
        <v>0</v>
      </c>
      <c r="K295" s="248" t="s">
        <v>155</v>
      </c>
      <c r="L295" s="45"/>
      <c r="M295" s="253" t="s">
        <v>1</v>
      </c>
      <c r="N295" s="254" t="s">
        <v>42</v>
      </c>
      <c r="O295" s="92"/>
      <c r="P295" s="255">
        <f>O295*H295</f>
        <v>0</v>
      </c>
      <c r="Q295" s="255">
        <v>0.00662</v>
      </c>
      <c r="R295" s="255">
        <f>Q295*H295</f>
        <v>0.12578</v>
      </c>
      <c r="S295" s="255">
        <v>0</v>
      </c>
      <c r="T295" s="256">
        <f>S295*H295</f>
        <v>0</v>
      </c>
      <c r="U295" s="39"/>
      <c r="V295" s="39"/>
      <c r="W295" s="39"/>
      <c r="X295" s="39"/>
      <c r="Y295" s="39"/>
      <c r="Z295" s="39"/>
      <c r="AA295" s="39"/>
      <c r="AB295" s="39"/>
      <c r="AC295" s="39"/>
      <c r="AD295" s="39"/>
      <c r="AE295" s="39"/>
      <c r="AR295" s="257" t="s">
        <v>156</v>
      </c>
      <c r="AT295" s="257" t="s">
        <v>151</v>
      </c>
      <c r="AU295" s="257" t="s">
        <v>85</v>
      </c>
      <c r="AY295" s="18" t="s">
        <v>149</v>
      </c>
      <c r="BE295" s="258">
        <f>IF(N295="základní",J295,0)</f>
        <v>0</v>
      </c>
      <c r="BF295" s="258">
        <f>IF(N295="snížená",J295,0)</f>
        <v>0</v>
      </c>
      <c r="BG295" s="258">
        <f>IF(N295="zákl. přenesená",J295,0)</f>
        <v>0</v>
      </c>
      <c r="BH295" s="258">
        <f>IF(N295="sníž. přenesená",J295,0)</f>
        <v>0</v>
      </c>
      <c r="BI295" s="258">
        <f>IF(N295="nulová",J295,0)</f>
        <v>0</v>
      </c>
      <c r="BJ295" s="18" t="s">
        <v>21</v>
      </c>
      <c r="BK295" s="258">
        <f>ROUND(I295*H295,2)</f>
        <v>0</v>
      </c>
      <c r="BL295" s="18" t="s">
        <v>156</v>
      </c>
      <c r="BM295" s="257" t="s">
        <v>1006</v>
      </c>
    </row>
    <row r="296" s="2" customFormat="1">
      <c r="A296" s="39"/>
      <c r="B296" s="40"/>
      <c r="C296" s="41"/>
      <c r="D296" s="259" t="s">
        <v>158</v>
      </c>
      <c r="E296" s="41"/>
      <c r="F296" s="260" t="s">
        <v>389</v>
      </c>
      <c r="G296" s="41"/>
      <c r="H296" s="41"/>
      <c r="I296" s="157"/>
      <c r="J296" s="41"/>
      <c r="K296" s="41"/>
      <c r="L296" s="45"/>
      <c r="M296" s="261"/>
      <c r="N296" s="262"/>
      <c r="O296" s="92"/>
      <c r="P296" s="92"/>
      <c r="Q296" s="92"/>
      <c r="R296" s="92"/>
      <c r="S296" s="92"/>
      <c r="T296" s="93"/>
      <c r="U296" s="39"/>
      <c r="V296" s="39"/>
      <c r="W296" s="39"/>
      <c r="X296" s="39"/>
      <c r="Y296" s="39"/>
      <c r="Z296" s="39"/>
      <c r="AA296" s="39"/>
      <c r="AB296" s="39"/>
      <c r="AC296" s="39"/>
      <c r="AD296" s="39"/>
      <c r="AE296" s="39"/>
      <c r="AT296" s="18" t="s">
        <v>158</v>
      </c>
      <c r="AU296" s="18" t="s">
        <v>85</v>
      </c>
    </row>
    <row r="297" s="2" customFormat="1">
      <c r="A297" s="39"/>
      <c r="B297" s="40"/>
      <c r="C297" s="41"/>
      <c r="D297" s="259" t="s">
        <v>160</v>
      </c>
      <c r="E297" s="41"/>
      <c r="F297" s="263" t="s">
        <v>390</v>
      </c>
      <c r="G297" s="41"/>
      <c r="H297" s="41"/>
      <c r="I297" s="157"/>
      <c r="J297" s="41"/>
      <c r="K297" s="41"/>
      <c r="L297" s="45"/>
      <c r="M297" s="261"/>
      <c r="N297" s="262"/>
      <c r="O297" s="92"/>
      <c r="P297" s="92"/>
      <c r="Q297" s="92"/>
      <c r="R297" s="92"/>
      <c r="S297" s="92"/>
      <c r="T297" s="93"/>
      <c r="U297" s="39"/>
      <c r="V297" s="39"/>
      <c r="W297" s="39"/>
      <c r="X297" s="39"/>
      <c r="Y297" s="39"/>
      <c r="Z297" s="39"/>
      <c r="AA297" s="39"/>
      <c r="AB297" s="39"/>
      <c r="AC297" s="39"/>
      <c r="AD297" s="39"/>
      <c r="AE297" s="39"/>
      <c r="AT297" s="18" t="s">
        <v>160</v>
      </c>
      <c r="AU297" s="18" t="s">
        <v>85</v>
      </c>
    </row>
    <row r="298" s="12" customFormat="1" ht="22.8" customHeight="1">
      <c r="A298" s="12"/>
      <c r="B298" s="230"/>
      <c r="C298" s="231"/>
      <c r="D298" s="232" t="s">
        <v>76</v>
      </c>
      <c r="E298" s="244" t="s">
        <v>156</v>
      </c>
      <c r="F298" s="244" t="s">
        <v>393</v>
      </c>
      <c r="G298" s="231"/>
      <c r="H298" s="231"/>
      <c r="I298" s="234"/>
      <c r="J298" s="245">
        <f>BK298</f>
        <v>0</v>
      </c>
      <c r="K298" s="231"/>
      <c r="L298" s="236"/>
      <c r="M298" s="237"/>
      <c r="N298" s="238"/>
      <c r="O298" s="238"/>
      <c r="P298" s="239">
        <f>SUM(P299:P319)</f>
        <v>0</v>
      </c>
      <c r="Q298" s="238"/>
      <c r="R298" s="239">
        <f>SUM(R299:R319)</f>
        <v>64.197345642000002</v>
      </c>
      <c r="S298" s="238"/>
      <c r="T298" s="240">
        <f>SUM(T299:T319)</f>
        <v>0</v>
      </c>
      <c r="U298" s="12"/>
      <c r="V298" s="12"/>
      <c r="W298" s="12"/>
      <c r="X298" s="12"/>
      <c r="Y298" s="12"/>
      <c r="Z298" s="12"/>
      <c r="AA298" s="12"/>
      <c r="AB298" s="12"/>
      <c r="AC298" s="12"/>
      <c r="AD298" s="12"/>
      <c r="AE298" s="12"/>
      <c r="AR298" s="241" t="s">
        <v>21</v>
      </c>
      <c r="AT298" s="242" t="s">
        <v>76</v>
      </c>
      <c r="AU298" s="242" t="s">
        <v>21</v>
      </c>
      <c r="AY298" s="241" t="s">
        <v>149</v>
      </c>
      <c r="BK298" s="243">
        <f>SUM(BK299:BK319)</f>
        <v>0</v>
      </c>
    </row>
    <row r="299" s="2" customFormat="1" ht="21.75" customHeight="1">
      <c r="A299" s="39"/>
      <c r="B299" s="40"/>
      <c r="C299" s="246" t="s">
        <v>370</v>
      </c>
      <c r="D299" s="246" t="s">
        <v>151</v>
      </c>
      <c r="E299" s="247" t="s">
        <v>395</v>
      </c>
      <c r="F299" s="248" t="s">
        <v>396</v>
      </c>
      <c r="G299" s="249" t="s">
        <v>154</v>
      </c>
      <c r="H299" s="250">
        <v>52.799999999999997</v>
      </c>
      <c r="I299" s="251"/>
      <c r="J299" s="252">
        <f>ROUND(I299*H299,2)</f>
        <v>0</v>
      </c>
      <c r="K299" s="248" t="s">
        <v>155</v>
      </c>
      <c r="L299" s="45"/>
      <c r="M299" s="253" t="s">
        <v>1</v>
      </c>
      <c r="N299" s="254" t="s">
        <v>42</v>
      </c>
      <c r="O299" s="92"/>
      <c r="P299" s="255">
        <f>O299*H299</f>
        <v>0</v>
      </c>
      <c r="Q299" s="255">
        <v>0</v>
      </c>
      <c r="R299" s="255">
        <f>Q299*H299</f>
        <v>0</v>
      </c>
      <c r="S299" s="255">
        <v>0</v>
      </c>
      <c r="T299" s="256">
        <f>S299*H299</f>
        <v>0</v>
      </c>
      <c r="U299" s="39"/>
      <c r="V299" s="39"/>
      <c r="W299" s="39"/>
      <c r="X299" s="39"/>
      <c r="Y299" s="39"/>
      <c r="Z299" s="39"/>
      <c r="AA299" s="39"/>
      <c r="AB299" s="39"/>
      <c r="AC299" s="39"/>
      <c r="AD299" s="39"/>
      <c r="AE299" s="39"/>
      <c r="AR299" s="257" t="s">
        <v>156</v>
      </c>
      <c r="AT299" s="257" t="s">
        <v>151</v>
      </c>
      <c r="AU299" s="257" t="s">
        <v>85</v>
      </c>
      <c r="AY299" s="18" t="s">
        <v>149</v>
      </c>
      <c r="BE299" s="258">
        <f>IF(N299="základní",J299,0)</f>
        <v>0</v>
      </c>
      <c r="BF299" s="258">
        <f>IF(N299="snížená",J299,0)</f>
        <v>0</v>
      </c>
      <c r="BG299" s="258">
        <f>IF(N299="zákl. přenesená",J299,0)</f>
        <v>0</v>
      </c>
      <c r="BH299" s="258">
        <f>IF(N299="sníž. přenesená",J299,0)</f>
        <v>0</v>
      </c>
      <c r="BI299" s="258">
        <f>IF(N299="nulová",J299,0)</f>
        <v>0</v>
      </c>
      <c r="BJ299" s="18" t="s">
        <v>21</v>
      </c>
      <c r="BK299" s="258">
        <f>ROUND(I299*H299,2)</f>
        <v>0</v>
      </c>
      <c r="BL299" s="18" t="s">
        <v>156</v>
      </c>
      <c r="BM299" s="257" t="s">
        <v>1007</v>
      </c>
    </row>
    <row r="300" s="2" customFormat="1">
      <c r="A300" s="39"/>
      <c r="B300" s="40"/>
      <c r="C300" s="41"/>
      <c r="D300" s="259" t="s">
        <v>158</v>
      </c>
      <c r="E300" s="41"/>
      <c r="F300" s="260" t="s">
        <v>398</v>
      </c>
      <c r="G300" s="41"/>
      <c r="H300" s="41"/>
      <c r="I300" s="157"/>
      <c r="J300" s="41"/>
      <c r="K300" s="41"/>
      <c r="L300" s="45"/>
      <c r="M300" s="261"/>
      <c r="N300" s="262"/>
      <c r="O300" s="92"/>
      <c r="P300" s="92"/>
      <c r="Q300" s="92"/>
      <c r="R300" s="92"/>
      <c r="S300" s="92"/>
      <c r="T300" s="93"/>
      <c r="U300" s="39"/>
      <c r="V300" s="39"/>
      <c r="W300" s="39"/>
      <c r="X300" s="39"/>
      <c r="Y300" s="39"/>
      <c r="Z300" s="39"/>
      <c r="AA300" s="39"/>
      <c r="AB300" s="39"/>
      <c r="AC300" s="39"/>
      <c r="AD300" s="39"/>
      <c r="AE300" s="39"/>
      <c r="AT300" s="18" t="s">
        <v>158</v>
      </c>
      <c r="AU300" s="18" t="s">
        <v>85</v>
      </c>
    </row>
    <row r="301" s="2" customFormat="1">
      <c r="A301" s="39"/>
      <c r="B301" s="40"/>
      <c r="C301" s="41"/>
      <c r="D301" s="259" t="s">
        <v>160</v>
      </c>
      <c r="E301" s="41"/>
      <c r="F301" s="263" t="s">
        <v>399</v>
      </c>
      <c r="G301" s="41"/>
      <c r="H301" s="41"/>
      <c r="I301" s="157"/>
      <c r="J301" s="41"/>
      <c r="K301" s="41"/>
      <c r="L301" s="45"/>
      <c r="M301" s="261"/>
      <c r="N301" s="262"/>
      <c r="O301" s="92"/>
      <c r="P301" s="92"/>
      <c r="Q301" s="92"/>
      <c r="R301" s="92"/>
      <c r="S301" s="92"/>
      <c r="T301" s="93"/>
      <c r="U301" s="39"/>
      <c r="V301" s="39"/>
      <c r="W301" s="39"/>
      <c r="X301" s="39"/>
      <c r="Y301" s="39"/>
      <c r="Z301" s="39"/>
      <c r="AA301" s="39"/>
      <c r="AB301" s="39"/>
      <c r="AC301" s="39"/>
      <c r="AD301" s="39"/>
      <c r="AE301" s="39"/>
      <c r="AT301" s="18" t="s">
        <v>160</v>
      </c>
      <c r="AU301" s="18" t="s">
        <v>85</v>
      </c>
    </row>
    <row r="302" s="13" customFormat="1">
      <c r="A302" s="13"/>
      <c r="B302" s="264"/>
      <c r="C302" s="265"/>
      <c r="D302" s="259" t="s">
        <v>162</v>
      </c>
      <c r="E302" s="266" t="s">
        <v>1</v>
      </c>
      <c r="F302" s="267" t="s">
        <v>400</v>
      </c>
      <c r="G302" s="265"/>
      <c r="H302" s="266" t="s">
        <v>1</v>
      </c>
      <c r="I302" s="268"/>
      <c r="J302" s="265"/>
      <c r="K302" s="265"/>
      <c r="L302" s="269"/>
      <c r="M302" s="270"/>
      <c r="N302" s="271"/>
      <c r="O302" s="271"/>
      <c r="P302" s="271"/>
      <c r="Q302" s="271"/>
      <c r="R302" s="271"/>
      <c r="S302" s="271"/>
      <c r="T302" s="272"/>
      <c r="U302" s="13"/>
      <c r="V302" s="13"/>
      <c r="W302" s="13"/>
      <c r="X302" s="13"/>
      <c r="Y302" s="13"/>
      <c r="Z302" s="13"/>
      <c r="AA302" s="13"/>
      <c r="AB302" s="13"/>
      <c r="AC302" s="13"/>
      <c r="AD302" s="13"/>
      <c r="AE302" s="13"/>
      <c r="AT302" s="273" t="s">
        <v>162</v>
      </c>
      <c r="AU302" s="273" t="s">
        <v>85</v>
      </c>
      <c r="AV302" s="13" t="s">
        <v>21</v>
      </c>
      <c r="AW302" s="13" t="s">
        <v>34</v>
      </c>
      <c r="AX302" s="13" t="s">
        <v>77</v>
      </c>
      <c r="AY302" s="273" t="s">
        <v>149</v>
      </c>
    </row>
    <row r="303" s="14" customFormat="1">
      <c r="A303" s="14"/>
      <c r="B303" s="274"/>
      <c r="C303" s="275"/>
      <c r="D303" s="259" t="s">
        <v>162</v>
      </c>
      <c r="E303" s="276" t="s">
        <v>1</v>
      </c>
      <c r="F303" s="277" t="s">
        <v>1008</v>
      </c>
      <c r="G303" s="275"/>
      <c r="H303" s="278">
        <v>52.799999999999997</v>
      </c>
      <c r="I303" s="279"/>
      <c r="J303" s="275"/>
      <c r="K303" s="275"/>
      <c r="L303" s="280"/>
      <c r="M303" s="281"/>
      <c r="N303" s="282"/>
      <c r="O303" s="282"/>
      <c r="P303" s="282"/>
      <c r="Q303" s="282"/>
      <c r="R303" s="282"/>
      <c r="S303" s="282"/>
      <c r="T303" s="283"/>
      <c r="U303" s="14"/>
      <c r="V303" s="14"/>
      <c r="W303" s="14"/>
      <c r="X303" s="14"/>
      <c r="Y303" s="14"/>
      <c r="Z303" s="14"/>
      <c r="AA303" s="14"/>
      <c r="AB303" s="14"/>
      <c r="AC303" s="14"/>
      <c r="AD303" s="14"/>
      <c r="AE303" s="14"/>
      <c r="AT303" s="284" t="s">
        <v>162</v>
      </c>
      <c r="AU303" s="284" t="s">
        <v>85</v>
      </c>
      <c r="AV303" s="14" t="s">
        <v>85</v>
      </c>
      <c r="AW303" s="14" t="s">
        <v>34</v>
      </c>
      <c r="AX303" s="14" t="s">
        <v>21</v>
      </c>
      <c r="AY303" s="284" t="s">
        <v>149</v>
      </c>
    </row>
    <row r="304" s="2" customFormat="1" ht="16.5" customHeight="1">
      <c r="A304" s="39"/>
      <c r="B304" s="40"/>
      <c r="C304" s="246" t="s">
        <v>379</v>
      </c>
      <c r="D304" s="246" t="s">
        <v>151</v>
      </c>
      <c r="E304" s="247" t="s">
        <v>403</v>
      </c>
      <c r="F304" s="248" t="s">
        <v>404</v>
      </c>
      <c r="G304" s="249" t="s">
        <v>154</v>
      </c>
      <c r="H304" s="250">
        <v>51.393999999999998</v>
      </c>
      <c r="I304" s="251"/>
      <c r="J304" s="252">
        <f>ROUND(I304*H304,2)</f>
        <v>0</v>
      </c>
      <c r="K304" s="248" t="s">
        <v>155</v>
      </c>
      <c r="L304" s="45"/>
      <c r="M304" s="253" t="s">
        <v>1</v>
      </c>
      <c r="N304" s="254" t="s">
        <v>42</v>
      </c>
      <c r="O304" s="92"/>
      <c r="P304" s="255">
        <f>O304*H304</f>
        <v>0</v>
      </c>
      <c r="Q304" s="255">
        <v>0.21251999999999999</v>
      </c>
      <c r="R304" s="255">
        <f>Q304*H304</f>
        <v>10.922252879999999</v>
      </c>
      <c r="S304" s="255">
        <v>0</v>
      </c>
      <c r="T304" s="256">
        <f>S304*H304</f>
        <v>0</v>
      </c>
      <c r="U304" s="39"/>
      <c r="V304" s="39"/>
      <c r="W304" s="39"/>
      <c r="X304" s="39"/>
      <c r="Y304" s="39"/>
      <c r="Z304" s="39"/>
      <c r="AA304" s="39"/>
      <c r="AB304" s="39"/>
      <c r="AC304" s="39"/>
      <c r="AD304" s="39"/>
      <c r="AE304" s="39"/>
      <c r="AR304" s="257" t="s">
        <v>156</v>
      </c>
      <c r="AT304" s="257" t="s">
        <v>151</v>
      </c>
      <c r="AU304" s="257" t="s">
        <v>85</v>
      </c>
      <c r="AY304" s="18" t="s">
        <v>149</v>
      </c>
      <c r="BE304" s="258">
        <f>IF(N304="základní",J304,0)</f>
        <v>0</v>
      </c>
      <c r="BF304" s="258">
        <f>IF(N304="snížená",J304,0)</f>
        <v>0</v>
      </c>
      <c r="BG304" s="258">
        <f>IF(N304="zákl. přenesená",J304,0)</f>
        <v>0</v>
      </c>
      <c r="BH304" s="258">
        <f>IF(N304="sníž. přenesená",J304,0)</f>
        <v>0</v>
      </c>
      <c r="BI304" s="258">
        <f>IF(N304="nulová",J304,0)</f>
        <v>0</v>
      </c>
      <c r="BJ304" s="18" t="s">
        <v>21</v>
      </c>
      <c r="BK304" s="258">
        <f>ROUND(I304*H304,2)</f>
        <v>0</v>
      </c>
      <c r="BL304" s="18" t="s">
        <v>156</v>
      </c>
      <c r="BM304" s="257" t="s">
        <v>1009</v>
      </c>
    </row>
    <row r="305" s="2" customFormat="1">
      <c r="A305" s="39"/>
      <c r="B305" s="40"/>
      <c r="C305" s="41"/>
      <c r="D305" s="259" t="s">
        <v>158</v>
      </c>
      <c r="E305" s="41"/>
      <c r="F305" s="260" t="s">
        <v>406</v>
      </c>
      <c r="G305" s="41"/>
      <c r="H305" s="41"/>
      <c r="I305" s="157"/>
      <c r="J305" s="41"/>
      <c r="K305" s="41"/>
      <c r="L305" s="45"/>
      <c r="M305" s="261"/>
      <c r="N305" s="262"/>
      <c r="O305" s="92"/>
      <c r="P305" s="92"/>
      <c r="Q305" s="92"/>
      <c r="R305" s="92"/>
      <c r="S305" s="92"/>
      <c r="T305" s="93"/>
      <c r="U305" s="39"/>
      <c r="V305" s="39"/>
      <c r="W305" s="39"/>
      <c r="X305" s="39"/>
      <c r="Y305" s="39"/>
      <c r="Z305" s="39"/>
      <c r="AA305" s="39"/>
      <c r="AB305" s="39"/>
      <c r="AC305" s="39"/>
      <c r="AD305" s="39"/>
      <c r="AE305" s="39"/>
      <c r="AT305" s="18" t="s">
        <v>158</v>
      </c>
      <c r="AU305" s="18" t="s">
        <v>85</v>
      </c>
    </row>
    <row r="306" s="2" customFormat="1">
      <c r="A306" s="39"/>
      <c r="B306" s="40"/>
      <c r="C306" s="41"/>
      <c r="D306" s="259" t="s">
        <v>160</v>
      </c>
      <c r="E306" s="41"/>
      <c r="F306" s="263" t="s">
        <v>407</v>
      </c>
      <c r="G306" s="41"/>
      <c r="H306" s="41"/>
      <c r="I306" s="157"/>
      <c r="J306" s="41"/>
      <c r="K306" s="41"/>
      <c r="L306" s="45"/>
      <c r="M306" s="261"/>
      <c r="N306" s="262"/>
      <c r="O306" s="92"/>
      <c r="P306" s="92"/>
      <c r="Q306" s="92"/>
      <c r="R306" s="92"/>
      <c r="S306" s="92"/>
      <c r="T306" s="93"/>
      <c r="U306" s="39"/>
      <c r="V306" s="39"/>
      <c r="W306" s="39"/>
      <c r="X306" s="39"/>
      <c r="Y306" s="39"/>
      <c r="Z306" s="39"/>
      <c r="AA306" s="39"/>
      <c r="AB306" s="39"/>
      <c r="AC306" s="39"/>
      <c r="AD306" s="39"/>
      <c r="AE306" s="39"/>
      <c r="AT306" s="18" t="s">
        <v>160</v>
      </c>
      <c r="AU306" s="18" t="s">
        <v>85</v>
      </c>
    </row>
    <row r="307" s="2" customFormat="1" ht="21.75" customHeight="1">
      <c r="A307" s="39"/>
      <c r="B307" s="40"/>
      <c r="C307" s="246" t="s">
        <v>385</v>
      </c>
      <c r="D307" s="246" t="s">
        <v>151</v>
      </c>
      <c r="E307" s="247" t="s">
        <v>416</v>
      </c>
      <c r="F307" s="248" t="s">
        <v>417</v>
      </c>
      <c r="G307" s="249" t="s">
        <v>154</v>
      </c>
      <c r="H307" s="250">
        <v>51.393999999999998</v>
      </c>
      <c r="I307" s="251"/>
      <c r="J307" s="252">
        <f>ROUND(I307*H307,2)</f>
        <v>0</v>
      </c>
      <c r="K307" s="248" t="s">
        <v>155</v>
      </c>
      <c r="L307" s="45"/>
      <c r="M307" s="253" t="s">
        <v>1</v>
      </c>
      <c r="N307" s="254" t="s">
        <v>42</v>
      </c>
      <c r="O307" s="92"/>
      <c r="P307" s="255">
        <f>O307*H307</f>
        <v>0</v>
      </c>
      <c r="Q307" s="255">
        <v>1.031199</v>
      </c>
      <c r="R307" s="255">
        <f>Q307*H307</f>
        <v>52.997441406</v>
      </c>
      <c r="S307" s="255">
        <v>0</v>
      </c>
      <c r="T307" s="256">
        <f>S307*H307</f>
        <v>0</v>
      </c>
      <c r="U307" s="39"/>
      <c r="V307" s="39"/>
      <c r="W307" s="39"/>
      <c r="X307" s="39"/>
      <c r="Y307" s="39"/>
      <c r="Z307" s="39"/>
      <c r="AA307" s="39"/>
      <c r="AB307" s="39"/>
      <c r="AC307" s="39"/>
      <c r="AD307" s="39"/>
      <c r="AE307" s="39"/>
      <c r="AR307" s="257" t="s">
        <v>156</v>
      </c>
      <c r="AT307" s="257" t="s">
        <v>151</v>
      </c>
      <c r="AU307" s="257" t="s">
        <v>85</v>
      </c>
      <c r="AY307" s="18" t="s">
        <v>149</v>
      </c>
      <c r="BE307" s="258">
        <f>IF(N307="základní",J307,0)</f>
        <v>0</v>
      </c>
      <c r="BF307" s="258">
        <f>IF(N307="snížená",J307,0)</f>
        <v>0</v>
      </c>
      <c r="BG307" s="258">
        <f>IF(N307="zákl. přenesená",J307,0)</f>
        <v>0</v>
      </c>
      <c r="BH307" s="258">
        <f>IF(N307="sníž. přenesená",J307,0)</f>
        <v>0</v>
      </c>
      <c r="BI307" s="258">
        <f>IF(N307="nulová",J307,0)</f>
        <v>0</v>
      </c>
      <c r="BJ307" s="18" t="s">
        <v>21</v>
      </c>
      <c r="BK307" s="258">
        <f>ROUND(I307*H307,2)</f>
        <v>0</v>
      </c>
      <c r="BL307" s="18" t="s">
        <v>156</v>
      </c>
      <c r="BM307" s="257" t="s">
        <v>1010</v>
      </c>
    </row>
    <row r="308" s="2" customFormat="1">
      <c r="A308" s="39"/>
      <c r="B308" s="40"/>
      <c r="C308" s="41"/>
      <c r="D308" s="259" t="s">
        <v>158</v>
      </c>
      <c r="E308" s="41"/>
      <c r="F308" s="260" t="s">
        <v>419</v>
      </c>
      <c r="G308" s="41"/>
      <c r="H308" s="41"/>
      <c r="I308" s="157"/>
      <c r="J308" s="41"/>
      <c r="K308" s="41"/>
      <c r="L308" s="45"/>
      <c r="M308" s="261"/>
      <c r="N308" s="262"/>
      <c r="O308" s="92"/>
      <c r="P308" s="92"/>
      <c r="Q308" s="92"/>
      <c r="R308" s="92"/>
      <c r="S308" s="92"/>
      <c r="T308" s="93"/>
      <c r="U308" s="39"/>
      <c r="V308" s="39"/>
      <c r="W308" s="39"/>
      <c r="X308" s="39"/>
      <c r="Y308" s="39"/>
      <c r="Z308" s="39"/>
      <c r="AA308" s="39"/>
      <c r="AB308" s="39"/>
      <c r="AC308" s="39"/>
      <c r="AD308" s="39"/>
      <c r="AE308" s="39"/>
      <c r="AT308" s="18" t="s">
        <v>158</v>
      </c>
      <c r="AU308" s="18" t="s">
        <v>85</v>
      </c>
    </row>
    <row r="309" s="2" customFormat="1">
      <c r="A309" s="39"/>
      <c r="B309" s="40"/>
      <c r="C309" s="41"/>
      <c r="D309" s="259" t="s">
        <v>160</v>
      </c>
      <c r="E309" s="41"/>
      <c r="F309" s="263" t="s">
        <v>420</v>
      </c>
      <c r="G309" s="41"/>
      <c r="H309" s="41"/>
      <c r="I309" s="157"/>
      <c r="J309" s="41"/>
      <c r="K309" s="41"/>
      <c r="L309" s="45"/>
      <c r="M309" s="261"/>
      <c r="N309" s="262"/>
      <c r="O309" s="92"/>
      <c r="P309" s="92"/>
      <c r="Q309" s="92"/>
      <c r="R309" s="92"/>
      <c r="S309" s="92"/>
      <c r="T309" s="93"/>
      <c r="U309" s="39"/>
      <c r="V309" s="39"/>
      <c r="W309" s="39"/>
      <c r="X309" s="39"/>
      <c r="Y309" s="39"/>
      <c r="Z309" s="39"/>
      <c r="AA309" s="39"/>
      <c r="AB309" s="39"/>
      <c r="AC309" s="39"/>
      <c r="AD309" s="39"/>
      <c r="AE309" s="39"/>
      <c r="AT309" s="18" t="s">
        <v>160</v>
      </c>
      <c r="AU309" s="18" t="s">
        <v>85</v>
      </c>
    </row>
    <row r="310" s="13" customFormat="1">
      <c r="A310" s="13"/>
      <c r="B310" s="264"/>
      <c r="C310" s="265"/>
      <c r="D310" s="259" t="s">
        <v>162</v>
      </c>
      <c r="E310" s="266" t="s">
        <v>1</v>
      </c>
      <c r="F310" s="267" t="s">
        <v>198</v>
      </c>
      <c r="G310" s="265"/>
      <c r="H310" s="266" t="s">
        <v>1</v>
      </c>
      <c r="I310" s="268"/>
      <c r="J310" s="265"/>
      <c r="K310" s="265"/>
      <c r="L310" s="269"/>
      <c r="M310" s="270"/>
      <c r="N310" s="271"/>
      <c r="O310" s="271"/>
      <c r="P310" s="271"/>
      <c r="Q310" s="271"/>
      <c r="R310" s="271"/>
      <c r="S310" s="271"/>
      <c r="T310" s="272"/>
      <c r="U310" s="13"/>
      <c r="V310" s="13"/>
      <c r="W310" s="13"/>
      <c r="X310" s="13"/>
      <c r="Y310" s="13"/>
      <c r="Z310" s="13"/>
      <c r="AA310" s="13"/>
      <c r="AB310" s="13"/>
      <c r="AC310" s="13"/>
      <c r="AD310" s="13"/>
      <c r="AE310" s="13"/>
      <c r="AT310" s="273" t="s">
        <v>162</v>
      </c>
      <c r="AU310" s="273" t="s">
        <v>85</v>
      </c>
      <c r="AV310" s="13" t="s">
        <v>21</v>
      </c>
      <c r="AW310" s="13" t="s">
        <v>34</v>
      </c>
      <c r="AX310" s="13" t="s">
        <v>77</v>
      </c>
      <c r="AY310" s="273" t="s">
        <v>149</v>
      </c>
    </row>
    <row r="311" s="14" customFormat="1">
      <c r="A311" s="14"/>
      <c r="B311" s="274"/>
      <c r="C311" s="275"/>
      <c r="D311" s="259" t="s">
        <v>162</v>
      </c>
      <c r="E311" s="276" t="s">
        <v>1</v>
      </c>
      <c r="F311" s="277" t="s">
        <v>1011</v>
      </c>
      <c r="G311" s="275"/>
      <c r="H311" s="278">
        <v>26.300999999999998</v>
      </c>
      <c r="I311" s="279"/>
      <c r="J311" s="275"/>
      <c r="K311" s="275"/>
      <c r="L311" s="280"/>
      <c r="M311" s="281"/>
      <c r="N311" s="282"/>
      <c r="O311" s="282"/>
      <c r="P311" s="282"/>
      <c r="Q311" s="282"/>
      <c r="R311" s="282"/>
      <c r="S311" s="282"/>
      <c r="T311" s="283"/>
      <c r="U311" s="14"/>
      <c r="V311" s="14"/>
      <c r="W311" s="14"/>
      <c r="X311" s="14"/>
      <c r="Y311" s="14"/>
      <c r="Z311" s="14"/>
      <c r="AA311" s="14"/>
      <c r="AB311" s="14"/>
      <c r="AC311" s="14"/>
      <c r="AD311" s="14"/>
      <c r="AE311" s="14"/>
      <c r="AT311" s="284" t="s">
        <v>162</v>
      </c>
      <c r="AU311" s="284" t="s">
        <v>85</v>
      </c>
      <c r="AV311" s="14" t="s">
        <v>85</v>
      </c>
      <c r="AW311" s="14" t="s">
        <v>34</v>
      </c>
      <c r="AX311" s="14" t="s">
        <v>77</v>
      </c>
      <c r="AY311" s="284" t="s">
        <v>149</v>
      </c>
    </row>
    <row r="312" s="13" customFormat="1">
      <c r="A312" s="13"/>
      <c r="B312" s="264"/>
      <c r="C312" s="265"/>
      <c r="D312" s="259" t="s">
        <v>162</v>
      </c>
      <c r="E312" s="266" t="s">
        <v>1</v>
      </c>
      <c r="F312" s="267" t="s">
        <v>200</v>
      </c>
      <c r="G312" s="265"/>
      <c r="H312" s="266" t="s">
        <v>1</v>
      </c>
      <c r="I312" s="268"/>
      <c r="J312" s="265"/>
      <c r="K312" s="265"/>
      <c r="L312" s="269"/>
      <c r="M312" s="270"/>
      <c r="N312" s="271"/>
      <c r="O312" s="271"/>
      <c r="P312" s="271"/>
      <c r="Q312" s="271"/>
      <c r="R312" s="271"/>
      <c r="S312" s="271"/>
      <c r="T312" s="272"/>
      <c r="U312" s="13"/>
      <c r="V312" s="13"/>
      <c r="W312" s="13"/>
      <c r="X312" s="13"/>
      <c r="Y312" s="13"/>
      <c r="Z312" s="13"/>
      <c r="AA312" s="13"/>
      <c r="AB312" s="13"/>
      <c r="AC312" s="13"/>
      <c r="AD312" s="13"/>
      <c r="AE312" s="13"/>
      <c r="AT312" s="273" t="s">
        <v>162</v>
      </c>
      <c r="AU312" s="273" t="s">
        <v>85</v>
      </c>
      <c r="AV312" s="13" t="s">
        <v>21</v>
      </c>
      <c r="AW312" s="13" t="s">
        <v>34</v>
      </c>
      <c r="AX312" s="13" t="s">
        <v>77</v>
      </c>
      <c r="AY312" s="273" t="s">
        <v>149</v>
      </c>
    </row>
    <row r="313" s="14" customFormat="1">
      <c r="A313" s="14"/>
      <c r="B313" s="274"/>
      <c r="C313" s="275"/>
      <c r="D313" s="259" t="s">
        <v>162</v>
      </c>
      <c r="E313" s="276" t="s">
        <v>1</v>
      </c>
      <c r="F313" s="277" t="s">
        <v>1012</v>
      </c>
      <c r="G313" s="275"/>
      <c r="H313" s="278">
        <v>25.093</v>
      </c>
      <c r="I313" s="279"/>
      <c r="J313" s="275"/>
      <c r="K313" s="275"/>
      <c r="L313" s="280"/>
      <c r="M313" s="281"/>
      <c r="N313" s="282"/>
      <c r="O313" s="282"/>
      <c r="P313" s="282"/>
      <c r="Q313" s="282"/>
      <c r="R313" s="282"/>
      <c r="S313" s="282"/>
      <c r="T313" s="283"/>
      <c r="U313" s="14"/>
      <c r="V313" s="14"/>
      <c r="W313" s="14"/>
      <c r="X313" s="14"/>
      <c r="Y313" s="14"/>
      <c r="Z313" s="14"/>
      <c r="AA313" s="14"/>
      <c r="AB313" s="14"/>
      <c r="AC313" s="14"/>
      <c r="AD313" s="14"/>
      <c r="AE313" s="14"/>
      <c r="AT313" s="284" t="s">
        <v>162</v>
      </c>
      <c r="AU313" s="284" t="s">
        <v>85</v>
      </c>
      <c r="AV313" s="14" t="s">
        <v>85</v>
      </c>
      <c r="AW313" s="14" t="s">
        <v>34</v>
      </c>
      <c r="AX313" s="14" t="s">
        <v>77</v>
      </c>
      <c r="AY313" s="284" t="s">
        <v>149</v>
      </c>
    </row>
    <row r="314" s="15" customFormat="1">
      <c r="A314" s="15"/>
      <c r="B314" s="285"/>
      <c r="C314" s="286"/>
      <c r="D314" s="259" t="s">
        <v>162</v>
      </c>
      <c r="E314" s="287" t="s">
        <v>1</v>
      </c>
      <c r="F314" s="288" t="s">
        <v>166</v>
      </c>
      <c r="G314" s="286"/>
      <c r="H314" s="289">
        <v>51.393999999999998</v>
      </c>
      <c r="I314" s="290"/>
      <c r="J314" s="286"/>
      <c r="K314" s="286"/>
      <c r="L314" s="291"/>
      <c r="M314" s="292"/>
      <c r="N314" s="293"/>
      <c r="O314" s="293"/>
      <c r="P314" s="293"/>
      <c r="Q314" s="293"/>
      <c r="R314" s="293"/>
      <c r="S314" s="293"/>
      <c r="T314" s="294"/>
      <c r="U314" s="15"/>
      <c r="V314" s="15"/>
      <c r="W314" s="15"/>
      <c r="X314" s="15"/>
      <c r="Y314" s="15"/>
      <c r="Z314" s="15"/>
      <c r="AA314" s="15"/>
      <c r="AB314" s="15"/>
      <c r="AC314" s="15"/>
      <c r="AD314" s="15"/>
      <c r="AE314" s="15"/>
      <c r="AT314" s="295" t="s">
        <v>162</v>
      </c>
      <c r="AU314" s="295" t="s">
        <v>85</v>
      </c>
      <c r="AV314" s="15" t="s">
        <v>156</v>
      </c>
      <c r="AW314" s="15" t="s">
        <v>34</v>
      </c>
      <c r="AX314" s="15" t="s">
        <v>21</v>
      </c>
      <c r="AY314" s="295" t="s">
        <v>149</v>
      </c>
    </row>
    <row r="315" s="2" customFormat="1" ht="21.75" customHeight="1">
      <c r="A315" s="39"/>
      <c r="B315" s="40"/>
      <c r="C315" s="246" t="s">
        <v>394</v>
      </c>
      <c r="D315" s="246" t="s">
        <v>151</v>
      </c>
      <c r="E315" s="247" t="s">
        <v>355</v>
      </c>
      <c r="F315" s="248" t="s">
        <v>356</v>
      </c>
      <c r="G315" s="249" t="s">
        <v>243</v>
      </c>
      <c r="H315" s="250">
        <v>0.26200000000000001</v>
      </c>
      <c r="I315" s="251"/>
      <c r="J315" s="252">
        <f>ROUND(I315*H315,2)</f>
        <v>0</v>
      </c>
      <c r="K315" s="248" t="s">
        <v>155</v>
      </c>
      <c r="L315" s="45"/>
      <c r="M315" s="253" t="s">
        <v>1</v>
      </c>
      <c r="N315" s="254" t="s">
        <v>42</v>
      </c>
      <c r="O315" s="92"/>
      <c r="P315" s="255">
        <f>O315*H315</f>
        <v>0</v>
      </c>
      <c r="Q315" s="255">
        <v>1.0597380000000001</v>
      </c>
      <c r="R315" s="255">
        <f>Q315*H315</f>
        <v>0.27765135600000002</v>
      </c>
      <c r="S315" s="255">
        <v>0</v>
      </c>
      <c r="T315" s="256">
        <f>S315*H315</f>
        <v>0</v>
      </c>
      <c r="U315" s="39"/>
      <c r="V315" s="39"/>
      <c r="W315" s="39"/>
      <c r="X315" s="39"/>
      <c r="Y315" s="39"/>
      <c r="Z315" s="39"/>
      <c r="AA315" s="39"/>
      <c r="AB315" s="39"/>
      <c r="AC315" s="39"/>
      <c r="AD315" s="39"/>
      <c r="AE315" s="39"/>
      <c r="AR315" s="257" t="s">
        <v>156</v>
      </c>
      <c r="AT315" s="257" t="s">
        <v>151</v>
      </c>
      <c r="AU315" s="257" t="s">
        <v>85</v>
      </c>
      <c r="AY315" s="18" t="s">
        <v>149</v>
      </c>
      <c r="BE315" s="258">
        <f>IF(N315="základní",J315,0)</f>
        <v>0</v>
      </c>
      <c r="BF315" s="258">
        <f>IF(N315="snížená",J315,0)</f>
        <v>0</v>
      </c>
      <c r="BG315" s="258">
        <f>IF(N315="zákl. přenesená",J315,0)</f>
        <v>0</v>
      </c>
      <c r="BH315" s="258">
        <f>IF(N315="sníž. přenesená",J315,0)</f>
        <v>0</v>
      </c>
      <c r="BI315" s="258">
        <f>IF(N315="nulová",J315,0)</f>
        <v>0</v>
      </c>
      <c r="BJ315" s="18" t="s">
        <v>21</v>
      </c>
      <c r="BK315" s="258">
        <f>ROUND(I315*H315,2)</f>
        <v>0</v>
      </c>
      <c r="BL315" s="18" t="s">
        <v>156</v>
      </c>
      <c r="BM315" s="257" t="s">
        <v>1013</v>
      </c>
    </row>
    <row r="316" s="2" customFormat="1">
      <c r="A316" s="39"/>
      <c r="B316" s="40"/>
      <c r="C316" s="41"/>
      <c r="D316" s="259" t="s">
        <v>158</v>
      </c>
      <c r="E316" s="41"/>
      <c r="F316" s="260" t="s">
        <v>358</v>
      </c>
      <c r="G316" s="41"/>
      <c r="H316" s="41"/>
      <c r="I316" s="157"/>
      <c r="J316" s="41"/>
      <c r="K316" s="41"/>
      <c r="L316" s="45"/>
      <c r="M316" s="261"/>
      <c r="N316" s="262"/>
      <c r="O316" s="92"/>
      <c r="P316" s="92"/>
      <c r="Q316" s="92"/>
      <c r="R316" s="92"/>
      <c r="S316" s="92"/>
      <c r="T316" s="93"/>
      <c r="U316" s="39"/>
      <c r="V316" s="39"/>
      <c r="W316" s="39"/>
      <c r="X316" s="39"/>
      <c r="Y316" s="39"/>
      <c r="Z316" s="39"/>
      <c r="AA316" s="39"/>
      <c r="AB316" s="39"/>
      <c r="AC316" s="39"/>
      <c r="AD316" s="39"/>
      <c r="AE316" s="39"/>
      <c r="AT316" s="18" t="s">
        <v>158</v>
      </c>
      <c r="AU316" s="18" t="s">
        <v>85</v>
      </c>
    </row>
    <row r="317" s="2" customFormat="1">
      <c r="A317" s="39"/>
      <c r="B317" s="40"/>
      <c r="C317" s="41"/>
      <c r="D317" s="259" t="s">
        <v>160</v>
      </c>
      <c r="E317" s="41"/>
      <c r="F317" s="263" t="s">
        <v>352</v>
      </c>
      <c r="G317" s="41"/>
      <c r="H317" s="41"/>
      <c r="I317" s="157"/>
      <c r="J317" s="41"/>
      <c r="K317" s="41"/>
      <c r="L317" s="45"/>
      <c r="M317" s="261"/>
      <c r="N317" s="262"/>
      <c r="O317" s="92"/>
      <c r="P317" s="92"/>
      <c r="Q317" s="92"/>
      <c r="R317" s="92"/>
      <c r="S317" s="92"/>
      <c r="T317" s="93"/>
      <c r="U317" s="39"/>
      <c r="V317" s="39"/>
      <c r="W317" s="39"/>
      <c r="X317" s="39"/>
      <c r="Y317" s="39"/>
      <c r="Z317" s="39"/>
      <c r="AA317" s="39"/>
      <c r="AB317" s="39"/>
      <c r="AC317" s="39"/>
      <c r="AD317" s="39"/>
      <c r="AE317" s="39"/>
      <c r="AT317" s="18" t="s">
        <v>160</v>
      </c>
      <c r="AU317" s="18" t="s">
        <v>85</v>
      </c>
    </row>
    <row r="318" s="13" customFormat="1">
      <c r="A318" s="13"/>
      <c r="B318" s="264"/>
      <c r="C318" s="265"/>
      <c r="D318" s="259" t="s">
        <v>162</v>
      </c>
      <c r="E318" s="266" t="s">
        <v>1</v>
      </c>
      <c r="F318" s="267" t="s">
        <v>424</v>
      </c>
      <c r="G318" s="265"/>
      <c r="H318" s="266" t="s">
        <v>1</v>
      </c>
      <c r="I318" s="268"/>
      <c r="J318" s="265"/>
      <c r="K318" s="265"/>
      <c r="L318" s="269"/>
      <c r="M318" s="270"/>
      <c r="N318" s="271"/>
      <c r="O318" s="271"/>
      <c r="P318" s="271"/>
      <c r="Q318" s="271"/>
      <c r="R318" s="271"/>
      <c r="S318" s="271"/>
      <c r="T318" s="272"/>
      <c r="U318" s="13"/>
      <c r="V318" s="13"/>
      <c r="W318" s="13"/>
      <c r="X318" s="13"/>
      <c r="Y318" s="13"/>
      <c r="Z318" s="13"/>
      <c r="AA318" s="13"/>
      <c r="AB318" s="13"/>
      <c r="AC318" s="13"/>
      <c r="AD318" s="13"/>
      <c r="AE318" s="13"/>
      <c r="AT318" s="273" t="s">
        <v>162</v>
      </c>
      <c r="AU318" s="273" t="s">
        <v>85</v>
      </c>
      <c r="AV318" s="13" t="s">
        <v>21</v>
      </c>
      <c r="AW318" s="13" t="s">
        <v>34</v>
      </c>
      <c r="AX318" s="13" t="s">
        <v>77</v>
      </c>
      <c r="AY318" s="273" t="s">
        <v>149</v>
      </c>
    </row>
    <row r="319" s="14" customFormat="1">
      <c r="A319" s="14"/>
      <c r="B319" s="274"/>
      <c r="C319" s="275"/>
      <c r="D319" s="259" t="s">
        <v>162</v>
      </c>
      <c r="E319" s="276" t="s">
        <v>1</v>
      </c>
      <c r="F319" s="277" t="s">
        <v>1014</v>
      </c>
      <c r="G319" s="275"/>
      <c r="H319" s="278">
        <v>0.26200000000000001</v>
      </c>
      <c r="I319" s="279"/>
      <c r="J319" s="275"/>
      <c r="K319" s="275"/>
      <c r="L319" s="280"/>
      <c r="M319" s="281"/>
      <c r="N319" s="282"/>
      <c r="O319" s="282"/>
      <c r="P319" s="282"/>
      <c r="Q319" s="282"/>
      <c r="R319" s="282"/>
      <c r="S319" s="282"/>
      <c r="T319" s="283"/>
      <c r="U319" s="14"/>
      <c r="V319" s="14"/>
      <c r="W319" s="14"/>
      <c r="X319" s="14"/>
      <c r="Y319" s="14"/>
      <c r="Z319" s="14"/>
      <c r="AA319" s="14"/>
      <c r="AB319" s="14"/>
      <c r="AC319" s="14"/>
      <c r="AD319" s="14"/>
      <c r="AE319" s="14"/>
      <c r="AT319" s="284" t="s">
        <v>162</v>
      </c>
      <c r="AU319" s="284" t="s">
        <v>85</v>
      </c>
      <c r="AV319" s="14" t="s">
        <v>85</v>
      </c>
      <c r="AW319" s="14" t="s">
        <v>34</v>
      </c>
      <c r="AX319" s="14" t="s">
        <v>21</v>
      </c>
      <c r="AY319" s="284" t="s">
        <v>149</v>
      </c>
    </row>
    <row r="320" s="12" customFormat="1" ht="22.8" customHeight="1">
      <c r="A320" s="12"/>
      <c r="B320" s="230"/>
      <c r="C320" s="231"/>
      <c r="D320" s="232" t="s">
        <v>76</v>
      </c>
      <c r="E320" s="244" t="s">
        <v>232</v>
      </c>
      <c r="F320" s="244" t="s">
        <v>426</v>
      </c>
      <c r="G320" s="231"/>
      <c r="H320" s="231"/>
      <c r="I320" s="234"/>
      <c r="J320" s="245">
        <f>BK320</f>
        <v>0</v>
      </c>
      <c r="K320" s="231"/>
      <c r="L320" s="236"/>
      <c r="M320" s="237"/>
      <c r="N320" s="238"/>
      <c r="O320" s="238"/>
      <c r="P320" s="239">
        <f>SUM(P321:P340)</f>
        <v>0</v>
      </c>
      <c r="Q320" s="238"/>
      <c r="R320" s="239">
        <f>SUM(R321:R340)</f>
        <v>52.212911999999996</v>
      </c>
      <c r="S320" s="238"/>
      <c r="T320" s="240">
        <f>SUM(T321:T340)</f>
        <v>0</v>
      </c>
      <c r="U320" s="12"/>
      <c r="V320" s="12"/>
      <c r="W320" s="12"/>
      <c r="X320" s="12"/>
      <c r="Y320" s="12"/>
      <c r="Z320" s="12"/>
      <c r="AA320" s="12"/>
      <c r="AB320" s="12"/>
      <c r="AC320" s="12"/>
      <c r="AD320" s="12"/>
      <c r="AE320" s="12"/>
      <c r="AR320" s="241" t="s">
        <v>21</v>
      </c>
      <c r="AT320" s="242" t="s">
        <v>76</v>
      </c>
      <c r="AU320" s="242" t="s">
        <v>21</v>
      </c>
      <c r="AY320" s="241" t="s">
        <v>149</v>
      </c>
      <c r="BK320" s="243">
        <f>SUM(BK321:BK340)</f>
        <v>0</v>
      </c>
    </row>
    <row r="321" s="2" customFormat="1" ht="21.75" customHeight="1">
      <c r="A321" s="39"/>
      <c r="B321" s="40"/>
      <c r="C321" s="246" t="s">
        <v>402</v>
      </c>
      <c r="D321" s="246" t="s">
        <v>151</v>
      </c>
      <c r="E321" s="247" t="s">
        <v>1015</v>
      </c>
      <c r="F321" s="248" t="s">
        <v>1016</v>
      </c>
      <c r="G321" s="249" t="s">
        <v>176</v>
      </c>
      <c r="H321" s="250">
        <v>22.800000000000001</v>
      </c>
      <c r="I321" s="251"/>
      <c r="J321" s="252">
        <f>ROUND(I321*H321,2)</f>
        <v>0</v>
      </c>
      <c r="K321" s="248" t="s">
        <v>155</v>
      </c>
      <c r="L321" s="45"/>
      <c r="M321" s="253" t="s">
        <v>1</v>
      </c>
      <c r="N321" s="254" t="s">
        <v>42</v>
      </c>
      <c r="O321" s="92"/>
      <c r="P321" s="255">
        <f>O321*H321</f>
        <v>0</v>
      </c>
      <c r="Q321" s="255">
        <v>4.0000000000000003E-05</v>
      </c>
      <c r="R321" s="255">
        <f>Q321*H321</f>
        <v>0.00091200000000000005</v>
      </c>
      <c r="S321" s="255">
        <v>0</v>
      </c>
      <c r="T321" s="256">
        <f>S321*H321</f>
        <v>0</v>
      </c>
      <c r="U321" s="39"/>
      <c r="V321" s="39"/>
      <c r="W321" s="39"/>
      <c r="X321" s="39"/>
      <c r="Y321" s="39"/>
      <c r="Z321" s="39"/>
      <c r="AA321" s="39"/>
      <c r="AB321" s="39"/>
      <c r="AC321" s="39"/>
      <c r="AD321" s="39"/>
      <c r="AE321" s="39"/>
      <c r="AR321" s="257" t="s">
        <v>156</v>
      </c>
      <c r="AT321" s="257" t="s">
        <v>151</v>
      </c>
      <c r="AU321" s="257" t="s">
        <v>85</v>
      </c>
      <c r="AY321" s="18" t="s">
        <v>149</v>
      </c>
      <c r="BE321" s="258">
        <f>IF(N321="základní",J321,0)</f>
        <v>0</v>
      </c>
      <c r="BF321" s="258">
        <f>IF(N321="snížená",J321,0)</f>
        <v>0</v>
      </c>
      <c r="BG321" s="258">
        <f>IF(N321="zákl. přenesená",J321,0)</f>
        <v>0</v>
      </c>
      <c r="BH321" s="258">
        <f>IF(N321="sníž. přenesená",J321,0)</f>
        <v>0</v>
      </c>
      <c r="BI321" s="258">
        <f>IF(N321="nulová",J321,0)</f>
        <v>0</v>
      </c>
      <c r="BJ321" s="18" t="s">
        <v>21</v>
      </c>
      <c r="BK321" s="258">
        <f>ROUND(I321*H321,2)</f>
        <v>0</v>
      </c>
      <c r="BL321" s="18" t="s">
        <v>156</v>
      </c>
      <c r="BM321" s="257" t="s">
        <v>1017</v>
      </c>
    </row>
    <row r="322" s="2" customFormat="1">
      <c r="A322" s="39"/>
      <c r="B322" s="40"/>
      <c r="C322" s="41"/>
      <c r="D322" s="259" t="s">
        <v>158</v>
      </c>
      <c r="E322" s="41"/>
      <c r="F322" s="260" t="s">
        <v>1018</v>
      </c>
      <c r="G322" s="41"/>
      <c r="H322" s="41"/>
      <c r="I322" s="157"/>
      <c r="J322" s="41"/>
      <c r="K322" s="41"/>
      <c r="L322" s="45"/>
      <c r="M322" s="261"/>
      <c r="N322" s="262"/>
      <c r="O322" s="92"/>
      <c r="P322" s="92"/>
      <c r="Q322" s="92"/>
      <c r="R322" s="92"/>
      <c r="S322" s="92"/>
      <c r="T322" s="93"/>
      <c r="U322" s="39"/>
      <c r="V322" s="39"/>
      <c r="W322" s="39"/>
      <c r="X322" s="39"/>
      <c r="Y322" s="39"/>
      <c r="Z322" s="39"/>
      <c r="AA322" s="39"/>
      <c r="AB322" s="39"/>
      <c r="AC322" s="39"/>
      <c r="AD322" s="39"/>
      <c r="AE322" s="39"/>
      <c r="AT322" s="18" t="s">
        <v>158</v>
      </c>
      <c r="AU322" s="18" t="s">
        <v>85</v>
      </c>
    </row>
    <row r="323" s="2" customFormat="1">
      <c r="A323" s="39"/>
      <c r="B323" s="40"/>
      <c r="C323" s="41"/>
      <c r="D323" s="259" t="s">
        <v>160</v>
      </c>
      <c r="E323" s="41"/>
      <c r="F323" s="263" t="s">
        <v>432</v>
      </c>
      <c r="G323" s="41"/>
      <c r="H323" s="41"/>
      <c r="I323" s="157"/>
      <c r="J323" s="41"/>
      <c r="K323" s="41"/>
      <c r="L323" s="45"/>
      <c r="M323" s="261"/>
      <c r="N323" s="262"/>
      <c r="O323" s="92"/>
      <c r="P323" s="92"/>
      <c r="Q323" s="92"/>
      <c r="R323" s="92"/>
      <c r="S323" s="92"/>
      <c r="T323" s="93"/>
      <c r="U323" s="39"/>
      <c r="V323" s="39"/>
      <c r="W323" s="39"/>
      <c r="X323" s="39"/>
      <c r="Y323" s="39"/>
      <c r="Z323" s="39"/>
      <c r="AA323" s="39"/>
      <c r="AB323" s="39"/>
      <c r="AC323" s="39"/>
      <c r="AD323" s="39"/>
      <c r="AE323" s="39"/>
      <c r="AT323" s="18" t="s">
        <v>160</v>
      </c>
      <c r="AU323" s="18" t="s">
        <v>85</v>
      </c>
    </row>
    <row r="324" s="13" customFormat="1">
      <c r="A324" s="13"/>
      <c r="B324" s="264"/>
      <c r="C324" s="265"/>
      <c r="D324" s="259" t="s">
        <v>162</v>
      </c>
      <c r="E324" s="266" t="s">
        <v>1</v>
      </c>
      <c r="F324" s="267" t="s">
        <v>1019</v>
      </c>
      <c r="G324" s="265"/>
      <c r="H324" s="266" t="s">
        <v>1</v>
      </c>
      <c r="I324" s="268"/>
      <c r="J324" s="265"/>
      <c r="K324" s="265"/>
      <c r="L324" s="269"/>
      <c r="M324" s="270"/>
      <c r="N324" s="271"/>
      <c r="O324" s="271"/>
      <c r="P324" s="271"/>
      <c r="Q324" s="271"/>
      <c r="R324" s="271"/>
      <c r="S324" s="271"/>
      <c r="T324" s="272"/>
      <c r="U324" s="13"/>
      <c r="V324" s="13"/>
      <c r="W324" s="13"/>
      <c r="X324" s="13"/>
      <c r="Y324" s="13"/>
      <c r="Z324" s="13"/>
      <c r="AA324" s="13"/>
      <c r="AB324" s="13"/>
      <c r="AC324" s="13"/>
      <c r="AD324" s="13"/>
      <c r="AE324" s="13"/>
      <c r="AT324" s="273" t="s">
        <v>162</v>
      </c>
      <c r="AU324" s="273" t="s">
        <v>85</v>
      </c>
      <c r="AV324" s="13" t="s">
        <v>21</v>
      </c>
      <c r="AW324" s="13" t="s">
        <v>34</v>
      </c>
      <c r="AX324" s="13" t="s">
        <v>77</v>
      </c>
      <c r="AY324" s="273" t="s">
        <v>149</v>
      </c>
    </row>
    <row r="325" s="14" customFormat="1">
      <c r="A325" s="14"/>
      <c r="B325" s="274"/>
      <c r="C325" s="275"/>
      <c r="D325" s="259" t="s">
        <v>162</v>
      </c>
      <c r="E325" s="276" t="s">
        <v>1</v>
      </c>
      <c r="F325" s="277" t="s">
        <v>1020</v>
      </c>
      <c r="G325" s="275"/>
      <c r="H325" s="278">
        <v>22.800000000000001</v>
      </c>
      <c r="I325" s="279"/>
      <c r="J325" s="275"/>
      <c r="K325" s="275"/>
      <c r="L325" s="280"/>
      <c r="M325" s="281"/>
      <c r="N325" s="282"/>
      <c r="O325" s="282"/>
      <c r="P325" s="282"/>
      <c r="Q325" s="282"/>
      <c r="R325" s="282"/>
      <c r="S325" s="282"/>
      <c r="T325" s="283"/>
      <c r="U325" s="14"/>
      <c r="V325" s="14"/>
      <c r="W325" s="14"/>
      <c r="X325" s="14"/>
      <c r="Y325" s="14"/>
      <c r="Z325" s="14"/>
      <c r="AA325" s="14"/>
      <c r="AB325" s="14"/>
      <c r="AC325" s="14"/>
      <c r="AD325" s="14"/>
      <c r="AE325" s="14"/>
      <c r="AT325" s="284" t="s">
        <v>162</v>
      </c>
      <c r="AU325" s="284" t="s">
        <v>85</v>
      </c>
      <c r="AV325" s="14" t="s">
        <v>85</v>
      </c>
      <c r="AW325" s="14" t="s">
        <v>34</v>
      </c>
      <c r="AX325" s="14" t="s">
        <v>21</v>
      </c>
      <c r="AY325" s="284" t="s">
        <v>149</v>
      </c>
    </row>
    <row r="326" s="2" customFormat="1" ht="16.5" customHeight="1">
      <c r="A326" s="39"/>
      <c r="B326" s="40"/>
      <c r="C326" s="307" t="s">
        <v>408</v>
      </c>
      <c r="D326" s="307" t="s">
        <v>286</v>
      </c>
      <c r="E326" s="308" t="s">
        <v>1021</v>
      </c>
      <c r="F326" s="309" t="s">
        <v>1022</v>
      </c>
      <c r="G326" s="310" t="s">
        <v>436</v>
      </c>
      <c r="H326" s="311">
        <v>19</v>
      </c>
      <c r="I326" s="312"/>
      <c r="J326" s="313">
        <f>ROUND(I326*H326,2)</f>
        <v>0</v>
      </c>
      <c r="K326" s="309" t="s">
        <v>1</v>
      </c>
      <c r="L326" s="314"/>
      <c r="M326" s="315" t="s">
        <v>1</v>
      </c>
      <c r="N326" s="316" t="s">
        <v>42</v>
      </c>
      <c r="O326" s="92"/>
      <c r="P326" s="255">
        <f>O326*H326</f>
        <v>0</v>
      </c>
      <c r="Q326" s="255">
        <v>2.3769999999999998</v>
      </c>
      <c r="R326" s="255">
        <f>Q326*H326</f>
        <v>45.162999999999997</v>
      </c>
      <c r="S326" s="255">
        <v>0</v>
      </c>
      <c r="T326" s="256">
        <f>S326*H326</f>
        <v>0</v>
      </c>
      <c r="U326" s="39"/>
      <c r="V326" s="39"/>
      <c r="W326" s="39"/>
      <c r="X326" s="39"/>
      <c r="Y326" s="39"/>
      <c r="Z326" s="39"/>
      <c r="AA326" s="39"/>
      <c r="AB326" s="39"/>
      <c r="AC326" s="39"/>
      <c r="AD326" s="39"/>
      <c r="AE326" s="39"/>
      <c r="AR326" s="257" t="s">
        <v>232</v>
      </c>
      <c r="AT326" s="257" t="s">
        <v>286</v>
      </c>
      <c r="AU326" s="257" t="s">
        <v>85</v>
      </c>
      <c r="AY326" s="18" t="s">
        <v>149</v>
      </c>
      <c r="BE326" s="258">
        <f>IF(N326="základní",J326,0)</f>
        <v>0</v>
      </c>
      <c r="BF326" s="258">
        <f>IF(N326="snížená",J326,0)</f>
        <v>0</v>
      </c>
      <c r="BG326" s="258">
        <f>IF(N326="zákl. přenesená",J326,0)</f>
        <v>0</v>
      </c>
      <c r="BH326" s="258">
        <f>IF(N326="sníž. přenesená",J326,0)</f>
        <v>0</v>
      </c>
      <c r="BI326" s="258">
        <f>IF(N326="nulová",J326,0)</f>
        <v>0</v>
      </c>
      <c r="BJ326" s="18" t="s">
        <v>21</v>
      </c>
      <c r="BK326" s="258">
        <f>ROUND(I326*H326,2)</f>
        <v>0</v>
      </c>
      <c r="BL326" s="18" t="s">
        <v>156</v>
      </c>
      <c r="BM326" s="257" t="s">
        <v>1023</v>
      </c>
    </row>
    <row r="327" s="2" customFormat="1">
      <c r="A327" s="39"/>
      <c r="B327" s="40"/>
      <c r="C327" s="41"/>
      <c r="D327" s="259" t="s">
        <v>158</v>
      </c>
      <c r="E327" s="41"/>
      <c r="F327" s="260" t="s">
        <v>1024</v>
      </c>
      <c r="G327" s="41"/>
      <c r="H327" s="41"/>
      <c r="I327" s="157"/>
      <c r="J327" s="41"/>
      <c r="K327" s="41"/>
      <c r="L327" s="45"/>
      <c r="M327" s="261"/>
      <c r="N327" s="262"/>
      <c r="O327" s="92"/>
      <c r="P327" s="92"/>
      <c r="Q327" s="92"/>
      <c r="R327" s="92"/>
      <c r="S327" s="92"/>
      <c r="T327" s="93"/>
      <c r="U327" s="39"/>
      <c r="V327" s="39"/>
      <c r="W327" s="39"/>
      <c r="X327" s="39"/>
      <c r="Y327" s="39"/>
      <c r="Z327" s="39"/>
      <c r="AA327" s="39"/>
      <c r="AB327" s="39"/>
      <c r="AC327" s="39"/>
      <c r="AD327" s="39"/>
      <c r="AE327" s="39"/>
      <c r="AT327" s="18" t="s">
        <v>158</v>
      </c>
      <c r="AU327" s="18" t="s">
        <v>85</v>
      </c>
    </row>
    <row r="328" s="2" customFormat="1">
      <c r="A328" s="39"/>
      <c r="B328" s="40"/>
      <c r="C328" s="41"/>
      <c r="D328" s="259" t="s">
        <v>180</v>
      </c>
      <c r="E328" s="41"/>
      <c r="F328" s="263" t="s">
        <v>439</v>
      </c>
      <c r="G328" s="41"/>
      <c r="H328" s="41"/>
      <c r="I328" s="157"/>
      <c r="J328" s="41"/>
      <c r="K328" s="41"/>
      <c r="L328" s="45"/>
      <c r="M328" s="261"/>
      <c r="N328" s="262"/>
      <c r="O328" s="92"/>
      <c r="P328" s="92"/>
      <c r="Q328" s="92"/>
      <c r="R328" s="92"/>
      <c r="S328" s="92"/>
      <c r="T328" s="93"/>
      <c r="U328" s="39"/>
      <c r="V328" s="39"/>
      <c r="W328" s="39"/>
      <c r="X328" s="39"/>
      <c r="Y328" s="39"/>
      <c r="Z328" s="39"/>
      <c r="AA328" s="39"/>
      <c r="AB328" s="39"/>
      <c r="AC328" s="39"/>
      <c r="AD328" s="39"/>
      <c r="AE328" s="39"/>
      <c r="AT328" s="18" t="s">
        <v>180</v>
      </c>
      <c r="AU328" s="18" t="s">
        <v>85</v>
      </c>
    </row>
    <row r="329" s="13" customFormat="1">
      <c r="A329" s="13"/>
      <c r="B329" s="264"/>
      <c r="C329" s="265"/>
      <c r="D329" s="259" t="s">
        <v>162</v>
      </c>
      <c r="E329" s="266" t="s">
        <v>1</v>
      </c>
      <c r="F329" s="267" t="s">
        <v>1019</v>
      </c>
      <c r="G329" s="265"/>
      <c r="H329" s="266" t="s">
        <v>1</v>
      </c>
      <c r="I329" s="268"/>
      <c r="J329" s="265"/>
      <c r="K329" s="265"/>
      <c r="L329" s="269"/>
      <c r="M329" s="270"/>
      <c r="N329" s="271"/>
      <c r="O329" s="271"/>
      <c r="P329" s="271"/>
      <c r="Q329" s="271"/>
      <c r="R329" s="271"/>
      <c r="S329" s="271"/>
      <c r="T329" s="272"/>
      <c r="U329" s="13"/>
      <c r="V329" s="13"/>
      <c r="W329" s="13"/>
      <c r="X329" s="13"/>
      <c r="Y329" s="13"/>
      <c r="Z329" s="13"/>
      <c r="AA329" s="13"/>
      <c r="AB329" s="13"/>
      <c r="AC329" s="13"/>
      <c r="AD329" s="13"/>
      <c r="AE329" s="13"/>
      <c r="AT329" s="273" t="s">
        <v>162</v>
      </c>
      <c r="AU329" s="273" t="s">
        <v>85</v>
      </c>
      <c r="AV329" s="13" t="s">
        <v>21</v>
      </c>
      <c r="AW329" s="13" t="s">
        <v>34</v>
      </c>
      <c r="AX329" s="13" t="s">
        <v>77</v>
      </c>
      <c r="AY329" s="273" t="s">
        <v>149</v>
      </c>
    </row>
    <row r="330" s="14" customFormat="1">
      <c r="A330" s="14"/>
      <c r="B330" s="274"/>
      <c r="C330" s="275"/>
      <c r="D330" s="259" t="s">
        <v>162</v>
      </c>
      <c r="E330" s="276" t="s">
        <v>1</v>
      </c>
      <c r="F330" s="277" t="s">
        <v>310</v>
      </c>
      <c r="G330" s="275"/>
      <c r="H330" s="278">
        <v>19</v>
      </c>
      <c r="I330" s="279"/>
      <c r="J330" s="275"/>
      <c r="K330" s="275"/>
      <c r="L330" s="280"/>
      <c r="M330" s="281"/>
      <c r="N330" s="282"/>
      <c r="O330" s="282"/>
      <c r="P330" s="282"/>
      <c r="Q330" s="282"/>
      <c r="R330" s="282"/>
      <c r="S330" s="282"/>
      <c r="T330" s="283"/>
      <c r="U330" s="14"/>
      <c r="V330" s="14"/>
      <c r="W330" s="14"/>
      <c r="X330" s="14"/>
      <c r="Y330" s="14"/>
      <c r="Z330" s="14"/>
      <c r="AA330" s="14"/>
      <c r="AB330" s="14"/>
      <c r="AC330" s="14"/>
      <c r="AD330" s="14"/>
      <c r="AE330" s="14"/>
      <c r="AT330" s="284" t="s">
        <v>162</v>
      </c>
      <c r="AU330" s="284" t="s">
        <v>85</v>
      </c>
      <c r="AV330" s="14" t="s">
        <v>85</v>
      </c>
      <c r="AW330" s="14" t="s">
        <v>34</v>
      </c>
      <c r="AX330" s="14" t="s">
        <v>21</v>
      </c>
      <c r="AY330" s="284" t="s">
        <v>149</v>
      </c>
    </row>
    <row r="331" s="2" customFormat="1" ht="16.5" customHeight="1">
      <c r="A331" s="39"/>
      <c r="B331" s="40"/>
      <c r="C331" s="307" t="s">
        <v>415</v>
      </c>
      <c r="D331" s="307" t="s">
        <v>286</v>
      </c>
      <c r="E331" s="308" t="s">
        <v>1025</v>
      </c>
      <c r="F331" s="309" t="s">
        <v>1026</v>
      </c>
      <c r="G331" s="310" t="s">
        <v>436</v>
      </c>
      <c r="H331" s="311">
        <v>1</v>
      </c>
      <c r="I331" s="312"/>
      <c r="J331" s="313">
        <f>ROUND(I331*H331,2)</f>
        <v>0</v>
      </c>
      <c r="K331" s="309" t="s">
        <v>1</v>
      </c>
      <c r="L331" s="314"/>
      <c r="M331" s="315" t="s">
        <v>1</v>
      </c>
      <c r="N331" s="316" t="s">
        <v>42</v>
      </c>
      <c r="O331" s="92"/>
      <c r="P331" s="255">
        <f>O331*H331</f>
        <v>0</v>
      </c>
      <c r="Q331" s="255">
        <v>3.5190000000000001</v>
      </c>
      <c r="R331" s="255">
        <f>Q331*H331</f>
        <v>3.5190000000000001</v>
      </c>
      <c r="S331" s="255">
        <v>0</v>
      </c>
      <c r="T331" s="256">
        <f>S331*H331</f>
        <v>0</v>
      </c>
      <c r="U331" s="39"/>
      <c r="V331" s="39"/>
      <c r="W331" s="39"/>
      <c r="X331" s="39"/>
      <c r="Y331" s="39"/>
      <c r="Z331" s="39"/>
      <c r="AA331" s="39"/>
      <c r="AB331" s="39"/>
      <c r="AC331" s="39"/>
      <c r="AD331" s="39"/>
      <c r="AE331" s="39"/>
      <c r="AR331" s="257" t="s">
        <v>232</v>
      </c>
      <c r="AT331" s="257" t="s">
        <v>286</v>
      </c>
      <c r="AU331" s="257" t="s">
        <v>85</v>
      </c>
      <c r="AY331" s="18" t="s">
        <v>149</v>
      </c>
      <c r="BE331" s="258">
        <f>IF(N331="základní",J331,0)</f>
        <v>0</v>
      </c>
      <c r="BF331" s="258">
        <f>IF(N331="snížená",J331,0)</f>
        <v>0</v>
      </c>
      <c r="BG331" s="258">
        <f>IF(N331="zákl. přenesená",J331,0)</f>
        <v>0</v>
      </c>
      <c r="BH331" s="258">
        <f>IF(N331="sníž. přenesená",J331,0)</f>
        <v>0</v>
      </c>
      <c r="BI331" s="258">
        <f>IF(N331="nulová",J331,0)</f>
        <v>0</v>
      </c>
      <c r="BJ331" s="18" t="s">
        <v>21</v>
      </c>
      <c r="BK331" s="258">
        <f>ROUND(I331*H331,2)</f>
        <v>0</v>
      </c>
      <c r="BL331" s="18" t="s">
        <v>156</v>
      </c>
      <c r="BM331" s="257" t="s">
        <v>1027</v>
      </c>
    </row>
    <row r="332" s="2" customFormat="1">
      <c r="A332" s="39"/>
      <c r="B332" s="40"/>
      <c r="C332" s="41"/>
      <c r="D332" s="259" t="s">
        <v>158</v>
      </c>
      <c r="E332" s="41"/>
      <c r="F332" s="260" t="s">
        <v>1028</v>
      </c>
      <c r="G332" s="41"/>
      <c r="H332" s="41"/>
      <c r="I332" s="157"/>
      <c r="J332" s="41"/>
      <c r="K332" s="41"/>
      <c r="L332" s="45"/>
      <c r="M332" s="261"/>
      <c r="N332" s="262"/>
      <c r="O332" s="92"/>
      <c r="P332" s="92"/>
      <c r="Q332" s="92"/>
      <c r="R332" s="92"/>
      <c r="S332" s="92"/>
      <c r="T332" s="93"/>
      <c r="U332" s="39"/>
      <c r="V332" s="39"/>
      <c r="W332" s="39"/>
      <c r="X332" s="39"/>
      <c r="Y332" s="39"/>
      <c r="Z332" s="39"/>
      <c r="AA332" s="39"/>
      <c r="AB332" s="39"/>
      <c r="AC332" s="39"/>
      <c r="AD332" s="39"/>
      <c r="AE332" s="39"/>
      <c r="AT332" s="18" t="s">
        <v>158</v>
      </c>
      <c r="AU332" s="18" t="s">
        <v>85</v>
      </c>
    </row>
    <row r="333" s="2" customFormat="1">
      <c r="A333" s="39"/>
      <c r="B333" s="40"/>
      <c r="C333" s="41"/>
      <c r="D333" s="259" t="s">
        <v>180</v>
      </c>
      <c r="E333" s="41"/>
      <c r="F333" s="263" t="s">
        <v>446</v>
      </c>
      <c r="G333" s="41"/>
      <c r="H333" s="41"/>
      <c r="I333" s="157"/>
      <c r="J333" s="41"/>
      <c r="K333" s="41"/>
      <c r="L333" s="45"/>
      <c r="M333" s="261"/>
      <c r="N333" s="262"/>
      <c r="O333" s="92"/>
      <c r="P333" s="92"/>
      <c r="Q333" s="92"/>
      <c r="R333" s="92"/>
      <c r="S333" s="92"/>
      <c r="T333" s="93"/>
      <c r="U333" s="39"/>
      <c r="V333" s="39"/>
      <c r="W333" s="39"/>
      <c r="X333" s="39"/>
      <c r="Y333" s="39"/>
      <c r="Z333" s="39"/>
      <c r="AA333" s="39"/>
      <c r="AB333" s="39"/>
      <c r="AC333" s="39"/>
      <c r="AD333" s="39"/>
      <c r="AE333" s="39"/>
      <c r="AT333" s="18" t="s">
        <v>180</v>
      </c>
      <c r="AU333" s="18" t="s">
        <v>85</v>
      </c>
    </row>
    <row r="334" s="13" customFormat="1">
      <c r="A334" s="13"/>
      <c r="B334" s="264"/>
      <c r="C334" s="265"/>
      <c r="D334" s="259" t="s">
        <v>162</v>
      </c>
      <c r="E334" s="266" t="s">
        <v>1</v>
      </c>
      <c r="F334" s="267" t="s">
        <v>1029</v>
      </c>
      <c r="G334" s="265"/>
      <c r="H334" s="266" t="s">
        <v>1</v>
      </c>
      <c r="I334" s="268"/>
      <c r="J334" s="265"/>
      <c r="K334" s="265"/>
      <c r="L334" s="269"/>
      <c r="M334" s="270"/>
      <c r="N334" s="271"/>
      <c r="O334" s="271"/>
      <c r="P334" s="271"/>
      <c r="Q334" s="271"/>
      <c r="R334" s="271"/>
      <c r="S334" s="271"/>
      <c r="T334" s="272"/>
      <c r="U334" s="13"/>
      <c r="V334" s="13"/>
      <c r="W334" s="13"/>
      <c r="X334" s="13"/>
      <c r="Y334" s="13"/>
      <c r="Z334" s="13"/>
      <c r="AA334" s="13"/>
      <c r="AB334" s="13"/>
      <c r="AC334" s="13"/>
      <c r="AD334" s="13"/>
      <c r="AE334" s="13"/>
      <c r="AT334" s="273" t="s">
        <v>162</v>
      </c>
      <c r="AU334" s="273" t="s">
        <v>85</v>
      </c>
      <c r="AV334" s="13" t="s">
        <v>21</v>
      </c>
      <c r="AW334" s="13" t="s">
        <v>34</v>
      </c>
      <c r="AX334" s="13" t="s">
        <v>77</v>
      </c>
      <c r="AY334" s="273" t="s">
        <v>149</v>
      </c>
    </row>
    <row r="335" s="14" customFormat="1">
      <c r="A335" s="14"/>
      <c r="B335" s="274"/>
      <c r="C335" s="275"/>
      <c r="D335" s="259" t="s">
        <v>162</v>
      </c>
      <c r="E335" s="276" t="s">
        <v>1</v>
      </c>
      <c r="F335" s="277" t="s">
        <v>21</v>
      </c>
      <c r="G335" s="275"/>
      <c r="H335" s="278">
        <v>1</v>
      </c>
      <c r="I335" s="279"/>
      <c r="J335" s="275"/>
      <c r="K335" s="275"/>
      <c r="L335" s="280"/>
      <c r="M335" s="281"/>
      <c r="N335" s="282"/>
      <c r="O335" s="282"/>
      <c r="P335" s="282"/>
      <c r="Q335" s="282"/>
      <c r="R335" s="282"/>
      <c r="S335" s="282"/>
      <c r="T335" s="283"/>
      <c r="U335" s="14"/>
      <c r="V335" s="14"/>
      <c r="W335" s="14"/>
      <c r="X335" s="14"/>
      <c r="Y335" s="14"/>
      <c r="Z335" s="14"/>
      <c r="AA335" s="14"/>
      <c r="AB335" s="14"/>
      <c r="AC335" s="14"/>
      <c r="AD335" s="14"/>
      <c r="AE335" s="14"/>
      <c r="AT335" s="284" t="s">
        <v>162</v>
      </c>
      <c r="AU335" s="284" t="s">
        <v>85</v>
      </c>
      <c r="AV335" s="14" t="s">
        <v>85</v>
      </c>
      <c r="AW335" s="14" t="s">
        <v>34</v>
      </c>
      <c r="AX335" s="14" t="s">
        <v>21</v>
      </c>
      <c r="AY335" s="284" t="s">
        <v>149</v>
      </c>
    </row>
    <row r="336" s="2" customFormat="1" ht="16.5" customHeight="1">
      <c r="A336" s="39"/>
      <c r="B336" s="40"/>
      <c r="C336" s="307" t="s">
        <v>422</v>
      </c>
      <c r="D336" s="307" t="s">
        <v>286</v>
      </c>
      <c r="E336" s="308" t="s">
        <v>449</v>
      </c>
      <c r="F336" s="309" t="s">
        <v>1030</v>
      </c>
      <c r="G336" s="310" t="s">
        <v>436</v>
      </c>
      <c r="H336" s="311">
        <v>1</v>
      </c>
      <c r="I336" s="312"/>
      <c r="J336" s="313">
        <f>ROUND(I336*H336,2)</f>
        <v>0</v>
      </c>
      <c r="K336" s="309" t="s">
        <v>1</v>
      </c>
      <c r="L336" s="314"/>
      <c r="M336" s="315" t="s">
        <v>1</v>
      </c>
      <c r="N336" s="316" t="s">
        <v>42</v>
      </c>
      <c r="O336" s="92"/>
      <c r="P336" s="255">
        <f>O336*H336</f>
        <v>0</v>
      </c>
      <c r="Q336" s="255">
        <v>3.5299999999999998</v>
      </c>
      <c r="R336" s="255">
        <f>Q336*H336</f>
        <v>3.5299999999999998</v>
      </c>
      <c r="S336" s="255">
        <v>0</v>
      </c>
      <c r="T336" s="256">
        <f>S336*H336</f>
        <v>0</v>
      </c>
      <c r="U336" s="39"/>
      <c r="V336" s="39"/>
      <c r="W336" s="39"/>
      <c r="X336" s="39"/>
      <c r="Y336" s="39"/>
      <c r="Z336" s="39"/>
      <c r="AA336" s="39"/>
      <c r="AB336" s="39"/>
      <c r="AC336" s="39"/>
      <c r="AD336" s="39"/>
      <c r="AE336" s="39"/>
      <c r="AR336" s="257" t="s">
        <v>232</v>
      </c>
      <c r="AT336" s="257" t="s">
        <v>286</v>
      </c>
      <c r="AU336" s="257" t="s">
        <v>85</v>
      </c>
      <c r="AY336" s="18" t="s">
        <v>149</v>
      </c>
      <c r="BE336" s="258">
        <f>IF(N336="základní",J336,0)</f>
        <v>0</v>
      </c>
      <c r="BF336" s="258">
        <f>IF(N336="snížená",J336,0)</f>
        <v>0</v>
      </c>
      <c r="BG336" s="258">
        <f>IF(N336="zákl. přenesená",J336,0)</f>
        <v>0</v>
      </c>
      <c r="BH336" s="258">
        <f>IF(N336="sníž. přenesená",J336,0)</f>
        <v>0</v>
      </c>
      <c r="BI336" s="258">
        <f>IF(N336="nulová",J336,0)</f>
        <v>0</v>
      </c>
      <c r="BJ336" s="18" t="s">
        <v>21</v>
      </c>
      <c r="BK336" s="258">
        <f>ROUND(I336*H336,2)</f>
        <v>0</v>
      </c>
      <c r="BL336" s="18" t="s">
        <v>156</v>
      </c>
      <c r="BM336" s="257" t="s">
        <v>1031</v>
      </c>
    </row>
    <row r="337" s="2" customFormat="1">
      <c r="A337" s="39"/>
      <c r="B337" s="40"/>
      <c r="C337" s="41"/>
      <c r="D337" s="259" t="s">
        <v>158</v>
      </c>
      <c r="E337" s="41"/>
      <c r="F337" s="260" t="s">
        <v>1032</v>
      </c>
      <c r="G337" s="41"/>
      <c r="H337" s="41"/>
      <c r="I337" s="157"/>
      <c r="J337" s="41"/>
      <c r="K337" s="41"/>
      <c r="L337" s="45"/>
      <c r="M337" s="261"/>
      <c r="N337" s="262"/>
      <c r="O337" s="92"/>
      <c r="P337" s="92"/>
      <c r="Q337" s="92"/>
      <c r="R337" s="92"/>
      <c r="S337" s="92"/>
      <c r="T337" s="93"/>
      <c r="U337" s="39"/>
      <c r="V337" s="39"/>
      <c r="W337" s="39"/>
      <c r="X337" s="39"/>
      <c r="Y337" s="39"/>
      <c r="Z337" s="39"/>
      <c r="AA337" s="39"/>
      <c r="AB337" s="39"/>
      <c r="AC337" s="39"/>
      <c r="AD337" s="39"/>
      <c r="AE337" s="39"/>
      <c r="AT337" s="18" t="s">
        <v>158</v>
      </c>
      <c r="AU337" s="18" t="s">
        <v>85</v>
      </c>
    </row>
    <row r="338" s="2" customFormat="1">
      <c r="A338" s="39"/>
      <c r="B338" s="40"/>
      <c r="C338" s="41"/>
      <c r="D338" s="259" t="s">
        <v>180</v>
      </c>
      <c r="E338" s="41"/>
      <c r="F338" s="263" t="s">
        <v>446</v>
      </c>
      <c r="G338" s="41"/>
      <c r="H338" s="41"/>
      <c r="I338" s="157"/>
      <c r="J338" s="41"/>
      <c r="K338" s="41"/>
      <c r="L338" s="45"/>
      <c r="M338" s="261"/>
      <c r="N338" s="262"/>
      <c r="O338" s="92"/>
      <c r="P338" s="92"/>
      <c r="Q338" s="92"/>
      <c r="R338" s="92"/>
      <c r="S338" s="92"/>
      <c r="T338" s="93"/>
      <c r="U338" s="39"/>
      <c r="V338" s="39"/>
      <c r="W338" s="39"/>
      <c r="X338" s="39"/>
      <c r="Y338" s="39"/>
      <c r="Z338" s="39"/>
      <c r="AA338" s="39"/>
      <c r="AB338" s="39"/>
      <c r="AC338" s="39"/>
      <c r="AD338" s="39"/>
      <c r="AE338" s="39"/>
      <c r="AT338" s="18" t="s">
        <v>180</v>
      </c>
      <c r="AU338" s="18" t="s">
        <v>85</v>
      </c>
    </row>
    <row r="339" s="13" customFormat="1">
      <c r="A339" s="13"/>
      <c r="B339" s="264"/>
      <c r="C339" s="265"/>
      <c r="D339" s="259" t="s">
        <v>162</v>
      </c>
      <c r="E339" s="266" t="s">
        <v>1</v>
      </c>
      <c r="F339" s="267" t="s">
        <v>1033</v>
      </c>
      <c r="G339" s="265"/>
      <c r="H339" s="266" t="s">
        <v>1</v>
      </c>
      <c r="I339" s="268"/>
      <c r="J339" s="265"/>
      <c r="K339" s="265"/>
      <c r="L339" s="269"/>
      <c r="M339" s="270"/>
      <c r="N339" s="271"/>
      <c r="O339" s="271"/>
      <c r="P339" s="271"/>
      <c r="Q339" s="271"/>
      <c r="R339" s="271"/>
      <c r="S339" s="271"/>
      <c r="T339" s="272"/>
      <c r="U339" s="13"/>
      <c r="V339" s="13"/>
      <c r="W339" s="13"/>
      <c r="X339" s="13"/>
      <c r="Y339" s="13"/>
      <c r="Z339" s="13"/>
      <c r="AA339" s="13"/>
      <c r="AB339" s="13"/>
      <c r="AC339" s="13"/>
      <c r="AD339" s="13"/>
      <c r="AE339" s="13"/>
      <c r="AT339" s="273" t="s">
        <v>162</v>
      </c>
      <c r="AU339" s="273" t="s">
        <v>85</v>
      </c>
      <c r="AV339" s="13" t="s">
        <v>21</v>
      </c>
      <c r="AW339" s="13" t="s">
        <v>34</v>
      </c>
      <c r="AX339" s="13" t="s">
        <v>77</v>
      </c>
      <c r="AY339" s="273" t="s">
        <v>149</v>
      </c>
    </row>
    <row r="340" s="14" customFormat="1">
      <c r="A340" s="14"/>
      <c r="B340" s="274"/>
      <c r="C340" s="275"/>
      <c r="D340" s="259" t="s">
        <v>162</v>
      </c>
      <c r="E340" s="276" t="s">
        <v>1</v>
      </c>
      <c r="F340" s="277" t="s">
        <v>21</v>
      </c>
      <c r="G340" s="275"/>
      <c r="H340" s="278">
        <v>1</v>
      </c>
      <c r="I340" s="279"/>
      <c r="J340" s="275"/>
      <c r="K340" s="275"/>
      <c r="L340" s="280"/>
      <c r="M340" s="281"/>
      <c r="N340" s="282"/>
      <c r="O340" s="282"/>
      <c r="P340" s="282"/>
      <c r="Q340" s="282"/>
      <c r="R340" s="282"/>
      <c r="S340" s="282"/>
      <c r="T340" s="283"/>
      <c r="U340" s="14"/>
      <c r="V340" s="14"/>
      <c r="W340" s="14"/>
      <c r="X340" s="14"/>
      <c r="Y340" s="14"/>
      <c r="Z340" s="14"/>
      <c r="AA340" s="14"/>
      <c r="AB340" s="14"/>
      <c r="AC340" s="14"/>
      <c r="AD340" s="14"/>
      <c r="AE340" s="14"/>
      <c r="AT340" s="284" t="s">
        <v>162</v>
      </c>
      <c r="AU340" s="284" t="s">
        <v>85</v>
      </c>
      <c r="AV340" s="14" t="s">
        <v>85</v>
      </c>
      <c r="AW340" s="14" t="s">
        <v>34</v>
      </c>
      <c r="AX340" s="14" t="s">
        <v>21</v>
      </c>
      <c r="AY340" s="284" t="s">
        <v>149</v>
      </c>
    </row>
    <row r="341" s="12" customFormat="1" ht="22.8" customHeight="1">
      <c r="A341" s="12"/>
      <c r="B341" s="230"/>
      <c r="C341" s="231"/>
      <c r="D341" s="232" t="s">
        <v>76</v>
      </c>
      <c r="E341" s="244" t="s">
        <v>240</v>
      </c>
      <c r="F341" s="244" t="s">
        <v>454</v>
      </c>
      <c r="G341" s="231"/>
      <c r="H341" s="231"/>
      <c r="I341" s="234"/>
      <c r="J341" s="245">
        <f>BK341</f>
        <v>0</v>
      </c>
      <c r="K341" s="231"/>
      <c r="L341" s="236"/>
      <c r="M341" s="237"/>
      <c r="N341" s="238"/>
      <c r="O341" s="238"/>
      <c r="P341" s="239">
        <f>SUM(P342:P382)</f>
        <v>0</v>
      </c>
      <c r="Q341" s="238"/>
      <c r="R341" s="239">
        <f>SUM(R342:R382)</f>
        <v>6.2740530556640008</v>
      </c>
      <c r="S341" s="238"/>
      <c r="T341" s="240">
        <f>SUM(T342:T382)</f>
        <v>125.94151000000001</v>
      </c>
      <c r="U341" s="12"/>
      <c r="V341" s="12"/>
      <c r="W341" s="12"/>
      <c r="X341" s="12"/>
      <c r="Y341" s="12"/>
      <c r="Z341" s="12"/>
      <c r="AA341" s="12"/>
      <c r="AB341" s="12"/>
      <c r="AC341" s="12"/>
      <c r="AD341" s="12"/>
      <c r="AE341" s="12"/>
      <c r="AR341" s="241" t="s">
        <v>21</v>
      </c>
      <c r="AT341" s="242" t="s">
        <v>76</v>
      </c>
      <c r="AU341" s="242" t="s">
        <v>21</v>
      </c>
      <c r="AY341" s="241" t="s">
        <v>149</v>
      </c>
      <c r="BK341" s="243">
        <f>SUM(BK342:BK382)</f>
        <v>0</v>
      </c>
    </row>
    <row r="342" s="2" customFormat="1" ht="21.75" customHeight="1">
      <c r="A342" s="39"/>
      <c r="B342" s="40"/>
      <c r="C342" s="246" t="s">
        <v>427</v>
      </c>
      <c r="D342" s="246" t="s">
        <v>151</v>
      </c>
      <c r="E342" s="247" t="s">
        <v>456</v>
      </c>
      <c r="F342" s="248" t="s">
        <v>457</v>
      </c>
      <c r="G342" s="249" t="s">
        <v>154</v>
      </c>
      <c r="H342" s="250">
        <v>2.0350000000000001</v>
      </c>
      <c r="I342" s="251"/>
      <c r="J342" s="252">
        <f>ROUND(I342*H342,2)</f>
        <v>0</v>
      </c>
      <c r="K342" s="248" t="s">
        <v>155</v>
      </c>
      <c r="L342" s="45"/>
      <c r="M342" s="253" t="s">
        <v>1</v>
      </c>
      <c r="N342" s="254" t="s">
        <v>42</v>
      </c>
      <c r="O342" s="92"/>
      <c r="P342" s="255">
        <f>O342*H342</f>
        <v>0</v>
      </c>
      <c r="Q342" s="255">
        <v>0.00063000000000000003</v>
      </c>
      <c r="R342" s="255">
        <f>Q342*H342</f>
        <v>0.0012820500000000001</v>
      </c>
      <c r="S342" s="255">
        <v>0</v>
      </c>
      <c r="T342" s="256">
        <f>S342*H342</f>
        <v>0</v>
      </c>
      <c r="U342" s="39"/>
      <c r="V342" s="39"/>
      <c r="W342" s="39"/>
      <c r="X342" s="39"/>
      <c r="Y342" s="39"/>
      <c r="Z342" s="39"/>
      <c r="AA342" s="39"/>
      <c r="AB342" s="39"/>
      <c r="AC342" s="39"/>
      <c r="AD342" s="39"/>
      <c r="AE342" s="39"/>
      <c r="AR342" s="257" t="s">
        <v>156</v>
      </c>
      <c r="AT342" s="257" t="s">
        <v>151</v>
      </c>
      <c r="AU342" s="257" t="s">
        <v>85</v>
      </c>
      <c r="AY342" s="18" t="s">
        <v>149</v>
      </c>
      <c r="BE342" s="258">
        <f>IF(N342="základní",J342,0)</f>
        <v>0</v>
      </c>
      <c r="BF342" s="258">
        <f>IF(N342="snížená",J342,0)</f>
        <v>0</v>
      </c>
      <c r="BG342" s="258">
        <f>IF(N342="zákl. přenesená",J342,0)</f>
        <v>0</v>
      </c>
      <c r="BH342" s="258">
        <f>IF(N342="sníž. přenesená",J342,0)</f>
        <v>0</v>
      </c>
      <c r="BI342" s="258">
        <f>IF(N342="nulová",J342,0)</f>
        <v>0</v>
      </c>
      <c r="BJ342" s="18" t="s">
        <v>21</v>
      </c>
      <c r="BK342" s="258">
        <f>ROUND(I342*H342,2)</f>
        <v>0</v>
      </c>
      <c r="BL342" s="18" t="s">
        <v>156</v>
      </c>
      <c r="BM342" s="257" t="s">
        <v>1034</v>
      </c>
    </row>
    <row r="343" s="2" customFormat="1">
      <c r="A343" s="39"/>
      <c r="B343" s="40"/>
      <c r="C343" s="41"/>
      <c r="D343" s="259" t="s">
        <v>158</v>
      </c>
      <c r="E343" s="41"/>
      <c r="F343" s="260" t="s">
        <v>459</v>
      </c>
      <c r="G343" s="41"/>
      <c r="H343" s="41"/>
      <c r="I343" s="157"/>
      <c r="J343" s="41"/>
      <c r="K343" s="41"/>
      <c r="L343" s="45"/>
      <c r="M343" s="261"/>
      <c r="N343" s="262"/>
      <c r="O343" s="92"/>
      <c r="P343" s="92"/>
      <c r="Q343" s="92"/>
      <c r="R343" s="92"/>
      <c r="S343" s="92"/>
      <c r="T343" s="93"/>
      <c r="U343" s="39"/>
      <c r="V343" s="39"/>
      <c r="W343" s="39"/>
      <c r="X343" s="39"/>
      <c r="Y343" s="39"/>
      <c r="Z343" s="39"/>
      <c r="AA343" s="39"/>
      <c r="AB343" s="39"/>
      <c r="AC343" s="39"/>
      <c r="AD343" s="39"/>
      <c r="AE343" s="39"/>
      <c r="AT343" s="18" t="s">
        <v>158</v>
      </c>
      <c r="AU343" s="18" t="s">
        <v>85</v>
      </c>
    </row>
    <row r="344" s="2" customFormat="1">
      <c r="A344" s="39"/>
      <c r="B344" s="40"/>
      <c r="C344" s="41"/>
      <c r="D344" s="259" t="s">
        <v>160</v>
      </c>
      <c r="E344" s="41"/>
      <c r="F344" s="263" t="s">
        <v>460</v>
      </c>
      <c r="G344" s="41"/>
      <c r="H344" s="41"/>
      <c r="I344" s="157"/>
      <c r="J344" s="41"/>
      <c r="K344" s="41"/>
      <c r="L344" s="45"/>
      <c r="M344" s="261"/>
      <c r="N344" s="262"/>
      <c r="O344" s="92"/>
      <c r="P344" s="92"/>
      <c r="Q344" s="92"/>
      <c r="R344" s="92"/>
      <c r="S344" s="92"/>
      <c r="T344" s="93"/>
      <c r="U344" s="39"/>
      <c r="V344" s="39"/>
      <c r="W344" s="39"/>
      <c r="X344" s="39"/>
      <c r="Y344" s="39"/>
      <c r="Z344" s="39"/>
      <c r="AA344" s="39"/>
      <c r="AB344" s="39"/>
      <c r="AC344" s="39"/>
      <c r="AD344" s="39"/>
      <c r="AE344" s="39"/>
      <c r="AT344" s="18" t="s">
        <v>160</v>
      </c>
      <c r="AU344" s="18" t="s">
        <v>85</v>
      </c>
    </row>
    <row r="345" s="13" customFormat="1">
      <c r="A345" s="13"/>
      <c r="B345" s="264"/>
      <c r="C345" s="265"/>
      <c r="D345" s="259" t="s">
        <v>162</v>
      </c>
      <c r="E345" s="266" t="s">
        <v>1</v>
      </c>
      <c r="F345" s="267" t="s">
        <v>1035</v>
      </c>
      <c r="G345" s="265"/>
      <c r="H345" s="266" t="s">
        <v>1</v>
      </c>
      <c r="I345" s="268"/>
      <c r="J345" s="265"/>
      <c r="K345" s="265"/>
      <c r="L345" s="269"/>
      <c r="M345" s="270"/>
      <c r="N345" s="271"/>
      <c r="O345" s="271"/>
      <c r="P345" s="271"/>
      <c r="Q345" s="271"/>
      <c r="R345" s="271"/>
      <c r="S345" s="271"/>
      <c r="T345" s="272"/>
      <c r="U345" s="13"/>
      <c r="V345" s="13"/>
      <c r="W345" s="13"/>
      <c r="X345" s="13"/>
      <c r="Y345" s="13"/>
      <c r="Z345" s="13"/>
      <c r="AA345" s="13"/>
      <c r="AB345" s="13"/>
      <c r="AC345" s="13"/>
      <c r="AD345" s="13"/>
      <c r="AE345" s="13"/>
      <c r="AT345" s="273" t="s">
        <v>162</v>
      </c>
      <c r="AU345" s="273" t="s">
        <v>85</v>
      </c>
      <c r="AV345" s="13" t="s">
        <v>21</v>
      </c>
      <c r="AW345" s="13" t="s">
        <v>34</v>
      </c>
      <c r="AX345" s="13" t="s">
        <v>77</v>
      </c>
      <c r="AY345" s="273" t="s">
        <v>149</v>
      </c>
    </row>
    <row r="346" s="14" customFormat="1">
      <c r="A346" s="14"/>
      <c r="B346" s="274"/>
      <c r="C346" s="275"/>
      <c r="D346" s="259" t="s">
        <v>162</v>
      </c>
      <c r="E346" s="276" t="s">
        <v>1</v>
      </c>
      <c r="F346" s="277" t="s">
        <v>1036</v>
      </c>
      <c r="G346" s="275"/>
      <c r="H346" s="278">
        <v>2.0350000000000001</v>
      </c>
      <c r="I346" s="279"/>
      <c r="J346" s="275"/>
      <c r="K346" s="275"/>
      <c r="L346" s="280"/>
      <c r="M346" s="281"/>
      <c r="N346" s="282"/>
      <c r="O346" s="282"/>
      <c r="P346" s="282"/>
      <c r="Q346" s="282"/>
      <c r="R346" s="282"/>
      <c r="S346" s="282"/>
      <c r="T346" s="283"/>
      <c r="U346" s="14"/>
      <c r="V346" s="14"/>
      <c r="W346" s="14"/>
      <c r="X346" s="14"/>
      <c r="Y346" s="14"/>
      <c r="Z346" s="14"/>
      <c r="AA346" s="14"/>
      <c r="AB346" s="14"/>
      <c r="AC346" s="14"/>
      <c r="AD346" s="14"/>
      <c r="AE346" s="14"/>
      <c r="AT346" s="284" t="s">
        <v>162</v>
      </c>
      <c r="AU346" s="284" t="s">
        <v>85</v>
      </c>
      <c r="AV346" s="14" t="s">
        <v>85</v>
      </c>
      <c r="AW346" s="14" t="s">
        <v>34</v>
      </c>
      <c r="AX346" s="14" t="s">
        <v>21</v>
      </c>
      <c r="AY346" s="284" t="s">
        <v>149</v>
      </c>
    </row>
    <row r="347" s="2" customFormat="1" ht="21.75" customHeight="1">
      <c r="A347" s="39"/>
      <c r="B347" s="40"/>
      <c r="C347" s="246" t="s">
        <v>433</v>
      </c>
      <c r="D347" s="246" t="s">
        <v>151</v>
      </c>
      <c r="E347" s="247" t="s">
        <v>466</v>
      </c>
      <c r="F347" s="248" t="s">
        <v>467</v>
      </c>
      <c r="G347" s="249" t="s">
        <v>176</v>
      </c>
      <c r="H347" s="250">
        <v>7.5359999999999996</v>
      </c>
      <c r="I347" s="251"/>
      <c r="J347" s="252">
        <f>ROUND(I347*H347,2)</f>
        <v>0</v>
      </c>
      <c r="K347" s="248" t="s">
        <v>155</v>
      </c>
      <c r="L347" s="45"/>
      <c r="M347" s="253" t="s">
        <v>1</v>
      </c>
      <c r="N347" s="254" t="s">
        <v>42</v>
      </c>
      <c r="O347" s="92"/>
      <c r="P347" s="255">
        <f>O347*H347</f>
        <v>0</v>
      </c>
      <c r="Q347" s="255">
        <v>0.000174</v>
      </c>
      <c r="R347" s="255">
        <f>Q347*H347</f>
        <v>0.0013112639999999999</v>
      </c>
      <c r="S347" s="255">
        <v>0</v>
      </c>
      <c r="T347" s="256">
        <f>S347*H347</f>
        <v>0</v>
      </c>
      <c r="U347" s="39"/>
      <c r="V347" s="39"/>
      <c r="W347" s="39"/>
      <c r="X347" s="39"/>
      <c r="Y347" s="39"/>
      <c r="Z347" s="39"/>
      <c r="AA347" s="39"/>
      <c r="AB347" s="39"/>
      <c r="AC347" s="39"/>
      <c r="AD347" s="39"/>
      <c r="AE347" s="39"/>
      <c r="AR347" s="257" t="s">
        <v>156</v>
      </c>
      <c r="AT347" s="257" t="s">
        <v>151</v>
      </c>
      <c r="AU347" s="257" t="s">
        <v>85</v>
      </c>
      <c r="AY347" s="18" t="s">
        <v>149</v>
      </c>
      <c r="BE347" s="258">
        <f>IF(N347="základní",J347,0)</f>
        <v>0</v>
      </c>
      <c r="BF347" s="258">
        <f>IF(N347="snížená",J347,0)</f>
        <v>0</v>
      </c>
      <c r="BG347" s="258">
        <f>IF(N347="zákl. přenesená",J347,0)</f>
        <v>0</v>
      </c>
      <c r="BH347" s="258">
        <f>IF(N347="sníž. přenesená",J347,0)</f>
        <v>0</v>
      </c>
      <c r="BI347" s="258">
        <f>IF(N347="nulová",J347,0)</f>
        <v>0</v>
      </c>
      <c r="BJ347" s="18" t="s">
        <v>21</v>
      </c>
      <c r="BK347" s="258">
        <f>ROUND(I347*H347,2)</f>
        <v>0</v>
      </c>
      <c r="BL347" s="18" t="s">
        <v>156</v>
      </c>
      <c r="BM347" s="257" t="s">
        <v>1037</v>
      </c>
    </row>
    <row r="348" s="2" customFormat="1">
      <c r="A348" s="39"/>
      <c r="B348" s="40"/>
      <c r="C348" s="41"/>
      <c r="D348" s="259" t="s">
        <v>158</v>
      </c>
      <c r="E348" s="41"/>
      <c r="F348" s="260" t="s">
        <v>469</v>
      </c>
      <c r="G348" s="41"/>
      <c r="H348" s="41"/>
      <c r="I348" s="157"/>
      <c r="J348" s="41"/>
      <c r="K348" s="41"/>
      <c r="L348" s="45"/>
      <c r="M348" s="261"/>
      <c r="N348" s="262"/>
      <c r="O348" s="92"/>
      <c r="P348" s="92"/>
      <c r="Q348" s="92"/>
      <c r="R348" s="92"/>
      <c r="S348" s="92"/>
      <c r="T348" s="93"/>
      <c r="U348" s="39"/>
      <c r="V348" s="39"/>
      <c r="W348" s="39"/>
      <c r="X348" s="39"/>
      <c r="Y348" s="39"/>
      <c r="Z348" s="39"/>
      <c r="AA348" s="39"/>
      <c r="AB348" s="39"/>
      <c r="AC348" s="39"/>
      <c r="AD348" s="39"/>
      <c r="AE348" s="39"/>
      <c r="AT348" s="18" t="s">
        <v>158</v>
      </c>
      <c r="AU348" s="18" t="s">
        <v>85</v>
      </c>
    </row>
    <row r="349" s="2" customFormat="1">
      <c r="A349" s="39"/>
      <c r="B349" s="40"/>
      <c r="C349" s="41"/>
      <c r="D349" s="259" t="s">
        <v>160</v>
      </c>
      <c r="E349" s="41"/>
      <c r="F349" s="263" t="s">
        <v>470</v>
      </c>
      <c r="G349" s="41"/>
      <c r="H349" s="41"/>
      <c r="I349" s="157"/>
      <c r="J349" s="41"/>
      <c r="K349" s="41"/>
      <c r="L349" s="45"/>
      <c r="M349" s="261"/>
      <c r="N349" s="262"/>
      <c r="O349" s="92"/>
      <c r="P349" s="92"/>
      <c r="Q349" s="92"/>
      <c r="R349" s="92"/>
      <c r="S349" s="92"/>
      <c r="T349" s="93"/>
      <c r="U349" s="39"/>
      <c r="V349" s="39"/>
      <c r="W349" s="39"/>
      <c r="X349" s="39"/>
      <c r="Y349" s="39"/>
      <c r="Z349" s="39"/>
      <c r="AA349" s="39"/>
      <c r="AB349" s="39"/>
      <c r="AC349" s="39"/>
      <c r="AD349" s="39"/>
      <c r="AE349" s="39"/>
      <c r="AT349" s="18" t="s">
        <v>160</v>
      </c>
      <c r="AU349" s="18" t="s">
        <v>85</v>
      </c>
    </row>
    <row r="350" s="13" customFormat="1">
      <c r="A350" s="13"/>
      <c r="B350" s="264"/>
      <c r="C350" s="265"/>
      <c r="D350" s="259" t="s">
        <v>162</v>
      </c>
      <c r="E350" s="266" t="s">
        <v>1</v>
      </c>
      <c r="F350" s="267" t="s">
        <v>1035</v>
      </c>
      <c r="G350" s="265"/>
      <c r="H350" s="266" t="s">
        <v>1</v>
      </c>
      <c r="I350" s="268"/>
      <c r="J350" s="265"/>
      <c r="K350" s="265"/>
      <c r="L350" s="269"/>
      <c r="M350" s="270"/>
      <c r="N350" s="271"/>
      <c r="O350" s="271"/>
      <c r="P350" s="271"/>
      <c r="Q350" s="271"/>
      <c r="R350" s="271"/>
      <c r="S350" s="271"/>
      <c r="T350" s="272"/>
      <c r="U350" s="13"/>
      <c r="V350" s="13"/>
      <c r="W350" s="13"/>
      <c r="X350" s="13"/>
      <c r="Y350" s="13"/>
      <c r="Z350" s="13"/>
      <c r="AA350" s="13"/>
      <c r="AB350" s="13"/>
      <c r="AC350" s="13"/>
      <c r="AD350" s="13"/>
      <c r="AE350" s="13"/>
      <c r="AT350" s="273" t="s">
        <v>162</v>
      </c>
      <c r="AU350" s="273" t="s">
        <v>85</v>
      </c>
      <c r="AV350" s="13" t="s">
        <v>21</v>
      </c>
      <c r="AW350" s="13" t="s">
        <v>34</v>
      </c>
      <c r="AX350" s="13" t="s">
        <v>77</v>
      </c>
      <c r="AY350" s="273" t="s">
        <v>149</v>
      </c>
    </row>
    <row r="351" s="14" customFormat="1">
      <c r="A351" s="14"/>
      <c r="B351" s="274"/>
      <c r="C351" s="275"/>
      <c r="D351" s="259" t="s">
        <v>162</v>
      </c>
      <c r="E351" s="276" t="s">
        <v>1</v>
      </c>
      <c r="F351" s="277" t="s">
        <v>1038</v>
      </c>
      <c r="G351" s="275"/>
      <c r="H351" s="278">
        <v>7.5359999999999996</v>
      </c>
      <c r="I351" s="279"/>
      <c r="J351" s="275"/>
      <c r="K351" s="275"/>
      <c r="L351" s="280"/>
      <c r="M351" s="281"/>
      <c r="N351" s="282"/>
      <c r="O351" s="282"/>
      <c r="P351" s="282"/>
      <c r="Q351" s="282"/>
      <c r="R351" s="282"/>
      <c r="S351" s="282"/>
      <c r="T351" s="283"/>
      <c r="U351" s="14"/>
      <c r="V351" s="14"/>
      <c r="W351" s="14"/>
      <c r="X351" s="14"/>
      <c r="Y351" s="14"/>
      <c r="Z351" s="14"/>
      <c r="AA351" s="14"/>
      <c r="AB351" s="14"/>
      <c r="AC351" s="14"/>
      <c r="AD351" s="14"/>
      <c r="AE351" s="14"/>
      <c r="AT351" s="284" t="s">
        <v>162</v>
      </c>
      <c r="AU351" s="284" t="s">
        <v>85</v>
      </c>
      <c r="AV351" s="14" t="s">
        <v>85</v>
      </c>
      <c r="AW351" s="14" t="s">
        <v>34</v>
      </c>
      <c r="AX351" s="14" t="s">
        <v>21</v>
      </c>
      <c r="AY351" s="284" t="s">
        <v>149</v>
      </c>
    </row>
    <row r="352" s="2" customFormat="1" ht="21.75" customHeight="1">
      <c r="A352" s="39"/>
      <c r="B352" s="40"/>
      <c r="C352" s="246" t="s">
        <v>441</v>
      </c>
      <c r="D352" s="246" t="s">
        <v>151</v>
      </c>
      <c r="E352" s="247" t="s">
        <v>473</v>
      </c>
      <c r="F352" s="248" t="s">
        <v>474</v>
      </c>
      <c r="G352" s="249" t="s">
        <v>436</v>
      </c>
      <c r="H352" s="250">
        <v>2</v>
      </c>
      <c r="I352" s="251"/>
      <c r="J352" s="252">
        <f>ROUND(I352*H352,2)</f>
        <v>0</v>
      </c>
      <c r="K352" s="248" t="s">
        <v>155</v>
      </c>
      <c r="L352" s="45"/>
      <c r="M352" s="253" t="s">
        <v>1</v>
      </c>
      <c r="N352" s="254" t="s">
        <v>42</v>
      </c>
      <c r="O352" s="92"/>
      <c r="P352" s="255">
        <f>O352*H352</f>
        <v>0</v>
      </c>
      <c r="Q352" s="255">
        <v>0.0064850000000000003</v>
      </c>
      <c r="R352" s="255">
        <f>Q352*H352</f>
        <v>0.012970000000000001</v>
      </c>
      <c r="S352" s="255">
        <v>0</v>
      </c>
      <c r="T352" s="256">
        <f>S352*H352</f>
        <v>0</v>
      </c>
      <c r="U352" s="39"/>
      <c r="V352" s="39"/>
      <c r="W352" s="39"/>
      <c r="X352" s="39"/>
      <c r="Y352" s="39"/>
      <c r="Z352" s="39"/>
      <c r="AA352" s="39"/>
      <c r="AB352" s="39"/>
      <c r="AC352" s="39"/>
      <c r="AD352" s="39"/>
      <c r="AE352" s="39"/>
      <c r="AR352" s="257" t="s">
        <v>156</v>
      </c>
      <c r="AT352" s="257" t="s">
        <v>151</v>
      </c>
      <c r="AU352" s="257" t="s">
        <v>85</v>
      </c>
      <c r="AY352" s="18" t="s">
        <v>149</v>
      </c>
      <c r="BE352" s="258">
        <f>IF(N352="základní",J352,0)</f>
        <v>0</v>
      </c>
      <c r="BF352" s="258">
        <f>IF(N352="snížená",J352,0)</f>
        <v>0</v>
      </c>
      <c r="BG352" s="258">
        <f>IF(N352="zákl. přenesená",J352,0)</f>
        <v>0</v>
      </c>
      <c r="BH352" s="258">
        <f>IF(N352="sníž. přenesená",J352,0)</f>
        <v>0</v>
      </c>
      <c r="BI352" s="258">
        <f>IF(N352="nulová",J352,0)</f>
        <v>0</v>
      </c>
      <c r="BJ352" s="18" t="s">
        <v>21</v>
      </c>
      <c r="BK352" s="258">
        <f>ROUND(I352*H352,2)</f>
        <v>0</v>
      </c>
      <c r="BL352" s="18" t="s">
        <v>156</v>
      </c>
      <c r="BM352" s="257" t="s">
        <v>1039</v>
      </c>
    </row>
    <row r="353" s="2" customFormat="1">
      <c r="A353" s="39"/>
      <c r="B353" s="40"/>
      <c r="C353" s="41"/>
      <c r="D353" s="259" t="s">
        <v>158</v>
      </c>
      <c r="E353" s="41"/>
      <c r="F353" s="260" t="s">
        <v>476</v>
      </c>
      <c r="G353" s="41"/>
      <c r="H353" s="41"/>
      <c r="I353" s="157"/>
      <c r="J353" s="41"/>
      <c r="K353" s="41"/>
      <c r="L353" s="45"/>
      <c r="M353" s="261"/>
      <c r="N353" s="262"/>
      <c r="O353" s="92"/>
      <c r="P353" s="92"/>
      <c r="Q353" s="92"/>
      <c r="R353" s="92"/>
      <c r="S353" s="92"/>
      <c r="T353" s="93"/>
      <c r="U353" s="39"/>
      <c r="V353" s="39"/>
      <c r="W353" s="39"/>
      <c r="X353" s="39"/>
      <c r="Y353" s="39"/>
      <c r="Z353" s="39"/>
      <c r="AA353" s="39"/>
      <c r="AB353" s="39"/>
      <c r="AC353" s="39"/>
      <c r="AD353" s="39"/>
      <c r="AE353" s="39"/>
      <c r="AT353" s="18" t="s">
        <v>158</v>
      </c>
      <c r="AU353" s="18" t="s">
        <v>85</v>
      </c>
    </row>
    <row r="354" s="13" customFormat="1">
      <c r="A354" s="13"/>
      <c r="B354" s="264"/>
      <c r="C354" s="265"/>
      <c r="D354" s="259" t="s">
        <v>162</v>
      </c>
      <c r="E354" s="266" t="s">
        <v>1</v>
      </c>
      <c r="F354" s="267" t="s">
        <v>477</v>
      </c>
      <c r="G354" s="265"/>
      <c r="H354" s="266" t="s">
        <v>1</v>
      </c>
      <c r="I354" s="268"/>
      <c r="J354" s="265"/>
      <c r="K354" s="265"/>
      <c r="L354" s="269"/>
      <c r="M354" s="270"/>
      <c r="N354" s="271"/>
      <c r="O354" s="271"/>
      <c r="P354" s="271"/>
      <c r="Q354" s="271"/>
      <c r="R354" s="271"/>
      <c r="S354" s="271"/>
      <c r="T354" s="272"/>
      <c r="U354" s="13"/>
      <c r="V354" s="13"/>
      <c r="W354" s="13"/>
      <c r="X354" s="13"/>
      <c r="Y354" s="13"/>
      <c r="Z354" s="13"/>
      <c r="AA354" s="13"/>
      <c r="AB354" s="13"/>
      <c r="AC354" s="13"/>
      <c r="AD354" s="13"/>
      <c r="AE354" s="13"/>
      <c r="AT354" s="273" t="s">
        <v>162</v>
      </c>
      <c r="AU354" s="273" t="s">
        <v>85</v>
      </c>
      <c r="AV354" s="13" t="s">
        <v>21</v>
      </c>
      <c r="AW354" s="13" t="s">
        <v>34</v>
      </c>
      <c r="AX354" s="13" t="s">
        <v>77</v>
      </c>
      <c r="AY354" s="273" t="s">
        <v>149</v>
      </c>
    </row>
    <row r="355" s="14" customFormat="1">
      <c r="A355" s="14"/>
      <c r="B355" s="274"/>
      <c r="C355" s="275"/>
      <c r="D355" s="259" t="s">
        <v>162</v>
      </c>
      <c r="E355" s="276" t="s">
        <v>1</v>
      </c>
      <c r="F355" s="277" t="s">
        <v>478</v>
      </c>
      <c r="G355" s="275"/>
      <c r="H355" s="278">
        <v>2</v>
      </c>
      <c r="I355" s="279"/>
      <c r="J355" s="275"/>
      <c r="K355" s="275"/>
      <c r="L355" s="280"/>
      <c r="M355" s="281"/>
      <c r="N355" s="282"/>
      <c r="O355" s="282"/>
      <c r="P355" s="282"/>
      <c r="Q355" s="282"/>
      <c r="R355" s="282"/>
      <c r="S355" s="282"/>
      <c r="T355" s="283"/>
      <c r="U355" s="14"/>
      <c r="V355" s="14"/>
      <c r="W355" s="14"/>
      <c r="X355" s="14"/>
      <c r="Y355" s="14"/>
      <c r="Z355" s="14"/>
      <c r="AA355" s="14"/>
      <c r="AB355" s="14"/>
      <c r="AC355" s="14"/>
      <c r="AD355" s="14"/>
      <c r="AE355" s="14"/>
      <c r="AT355" s="284" t="s">
        <v>162</v>
      </c>
      <c r="AU355" s="284" t="s">
        <v>85</v>
      </c>
      <c r="AV355" s="14" t="s">
        <v>85</v>
      </c>
      <c r="AW355" s="14" t="s">
        <v>34</v>
      </c>
      <c r="AX355" s="14" t="s">
        <v>21</v>
      </c>
      <c r="AY355" s="284" t="s">
        <v>149</v>
      </c>
    </row>
    <row r="356" s="2" customFormat="1" ht="16.5" customHeight="1">
      <c r="A356" s="39"/>
      <c r="B356" s="40"/>
      <c r="C356" s="246" t="s">
        <v>448</v>
      </c>
      <c r="D356" s="246" t="s">
        <v>151</v>
      </c>
      <c r="E356" s="247" t="s">
        <v>480</v>
      </c>
      <c r="F356" s="248" t="s">
        <v>481</v>
      </c>
      <c r="G356" s="249" t="s">
        <v>169</v>
      </c>
      <c r="H356" s="250">
        <v>21.190000000000001</v>
      </c>
      <c r="I356" s="251"/>
      <c r="J356" s="252">
        <f>ROUND(I356*H356,2)</f>
        <v>0</v>
      </c>
      <c r="K356" s="248" t="s">
        <v>155</v>
      </c>
      <c r="L356" s="45"/>
      <c r="M356" s="253" t="s">
        <v>1</v>
      </c>
      <c r="N356" s="254" t="s">
        <v>42</v>
      </c>
      <c r="O356" s="92"/>
      <c r="P356" s="255">
        <f>O356*H356</f>
        <v>0</v>
      </c>
      <c r="Q356" s="255">
        <v>0.12</v>
      </c>
      <c r="R356" s="255">
        <f>Q356*H356</f>
        <v>2.5428000000000002</v>
      </c>
      <c r="S356" s="255">
        <v>2.4900000000000002</v>
      </c>
      <c r="T356" s="256">
        <f>S356*H356</f>
        <v>52.763100000000009</v>
      </c>
      <c r="U356" s="39"/>
      <c r="V356" s="39"/>
      <c r="W356" s="39"/>
      <c r="X356" s="39"/>
      <c r="Y356" s="39"/>
      <c r="Z356" s="39"/>
      <c r="AA356" s="39"/>
      <c r="AB356" s="39"/>
      <c r="AC356" s="39"/>
      <c r="AD356" s="39"/>
      <c r="AE356" s="39"/>
      <c r="AR356" s="257" t="s">
        <v>156</v>
      </c>
      <c r="AT356" s="257" t="s">
        <v>151</v>
      </c>
      <c r="AU356" s="257" t="s">
        <v>85</v>
      </c>
      <c r="AY356" s="18" t="s">
        <v>149</v>
      </c>
      <c r="BE356" s="258">
        <f>IF(N356="základní",J356,0)</f>
        <v>0</v>
      </c>
      <c r="BF356" s="258">
        <f>IF(N356="snížená",J356,0)</f>
        <v>0</v>
      </c>
      <c r="BG356" s="258">
        <f>IF(N356="zákl. přenesená",J356,0)</f>
        <v>0</v>
      </c>
      <c r="BH356" s="258">
        <f>IF(N356="sníž. přenesená",J356,0)</f>
        <v>0</v>
      </c>
      <c r="BI356" s="258">
        <f>IF(N356="nulová",J356,0)</f>
        <v>0</v>
      </c>
      <c r="BJ356" s="18" t="s">
        <v>21</v>
      </c>
      <c r="BK356" s="258">
        <f>ROUND(I356*H356,2)</f>
        <v>0</v>
      </c>
      <c r="BL356" s="18" t="s">
        <v>156</v>
      </c>
      <c r="BM356" s="257" t="s">
        <v>1040</v>
      </c>
    </row>
    <row r="357" s="2" customFormat="1">
      <c r="A357" s="39"/>
      <c r="B357" s="40"/>
      <c r="C357" s="41"/>
      <c r="D357" s="259" t="s">
        <v>158</v>
      </c>
      <c r="E357" s="41"/>
      <c r="F357" s="260" t="s">
        <v>483</v>
      </c>
      <c r="G357" s="41"/>
      <c r="H357" s="41"/>
      <c r="I357" s="157"/>
      <c r="J357" s="41"/>
      <c r="K357" s="41"/>
      <c r="L357" s="45"/>
      <c r="M357" s="261"/>
      <c r="N357" s="262"/>
      <c r="O357" s="92"/>
      <c r="P357" s="92"/>
      <c r="Q357" s="92"/>
      <c r="R357" s="92"/>
      <c r="S357" s="92"/>
      <c r="T357" s="93"/>
      <c r="U357" s="39"/>
      <c r="V357" s="39"/>
      <c r="W357" s="39"/>
      <c r="X357" s="39"/>
      <c r="Y357" s="39"/>
      <c r="Z357" s="39"/>
      <c r="AA357" s="39"/>
      <c r="AB357" s="39"/>
      <c r="AC357" s="39"/>
      <c r="AD357" s="39"/>
      <c r="AE357" s="39"/>
      <c r="AT357" s="18" t="s">
        <v>158</v>
      </c>
      <c r="AU357" s="18" t="s">
        <v>85</v>
      </c>
    </row>
    <row r="358" s="2" customFormat="1">
      <c r="A358" s="39"/>
      <c r="B358" s="40"/>
      <c r="C358" s="41"/>
      <c r="D358" s="259" t="s">
        <v>160</v>
      </c>
      <c r="E358" s="41"/>
      <c r="F358" s="263" t="s">
        <v>484</v>
      </c>
      <c r="G358" s="41"/>
      <c r="H358" s="41"/>
      <c r="I358" s="157"/>
      <c r="J358" s="41"/>
      <c r="K358" s="41"/>
      <c r="L358" s="45"/>
      <c r="M358" s="261"/>
      <c r="N358" s="262"/>
      <c r="O358" s="92"/>
      <c r="P358" s="92"/>
      <c r="Q358" s="92"/>
      <c r="R358" s="92"/>
      <c r="S358" s="92"/>
      <c r="T358" s="93"/>
      <c r="U358" s="39"/>
      <c r="V358" s="39"/>
      <c r="W358" s="39"/>
      <c r="X358" s="39"/>
      <c r="Y358" s="39"/>
      <c r="Z358" s="39"/>
      <c r="AA358" s="39"/>
      <c r="AB358" s="39"/>
      <c r="AC358" s="39"/>
      <c r="AD358" s="39"/>
      <c r="AE358" s="39"/>
      <c r="AT358" s="18" t="s">
        <v>160</v>
      </c>
      <c r="AU358" s="18" t="s">
        <v>85</v>
      </c>
    </row>
    <row r="359" s="13" customFormat="1">
      <c r="A359" s="13"/>
      <c r="B359" s="264"/>
      <c r="C359" s="265"/>
      <c r="D359" s="259" t="s">
        <v>162</v>
      </c>
      <c r="E359" s="266" t="s">
        <v>1</v>
      </c>
      <c r="F359" s="267" t="s">
        <v>937</v>
      </c>
      <c r="G359" s="265"/>
      <c r="H359" s="266" t="s">
        <v>1</v>
      </c>
      <c r="I359" s="268"/>
      <c r="J359" s="265"/>
      <c r="K359" s="265"/>
      <c r="L359" s="269"/>
      <c r="M359" s="270"/>
      <c r="N359" s="271"/>
      <c r="O359" s="271"/>
      <c r="P359" s="271"/>
      <c r="Q359" s="271"/>
      <c r="R359" s="271"/>
      <c r="S359" s="271"/>
      <c r="T359" s="272"/>
      <c r="U359" s="13"/>
      <c r="V359" s="13"/>
      <c r="W359" s="13"/>
      <c r="X359" s="13"/>
      <c r="Y359" s="13"/>
      <c r="Z359" s="13"/>
      <c r="AA359" s="13"/>
      <c r="AB359" s="13"/>
      <c r="AC359" s="13"/>
      <c r="AD359" s="13"/>
      <c r="AE359" s="13"/>
      <c r="AT359" s="273" t="s">
        <v>162</v>
      </c>
      <c r="AU359" s="273" t="s">
        <v>85</v>
      </c>
      <c r="AV359" s="13" t="s">
        <v>21</v>
      </c>
      <c r="AW359" s="13" t="s">
        <v>34</v>
      </c>
      <c r="AX359" s="13" t="s">
        <v>77</v>
      </c>
      <c r="AY359" s="273" t="s">
        <v>149</v>
      </c>
    </row>
    <row r="360" s="14" customFormat="1">
      <c r="A360" s="14"/>
      <c r="B360" s="274"/>
      <c r="C360" s="275"/>
      <c r="D360" s="259" t="s">
        <v>162</v>
      </c>
      <c r="E360" s="276" t="s">
        <v>1</v>
      </c>
      <c r="F360" s="277" t="s">
        <v>1041</v>
      </c>
      <c r="G360" s="275"/>
      <c r="H360" s="278">
        <v>21.190000000000001</v>
      </c>
      <c r="I360" s="279"/>
      <c r="J360" s="275"/>
      <c r="K360" s="275"/>
      <c r="L360" s="280"/>
      <c r="M360" s="281"/>
      <c r="N360" s="282"/>
      <c r="O360" s="282"/>
      <c r="P360" s="282"/>
      <c r="Q360" s="282"/>
      <c r="R360" s="282"/>
      <c r="S360" s="282"/>
      <c r="T360" s="283"/>
      <c r="U360" s="14"/>
      <c r="V360" s="14"/>
      <c r="W360" s="14"/>
      <c r="X360" s="14"/>
      <c r="Y360" s="14"/>
      <c r="Z360" s="14"/>
      <c r="AA360" s="14"/>
      <c r="AB360" s="14"/>
      <c r="AC360" s="14"/>
      <c r="AD360" s="14"/>
      <c r="AE360" s="14"/>
      <c r="AT360" s="284" t="s">
        <v>162</v>
      </c>
      <c r="AU360" s="284" t="s">
        <v>85</v>
      </c>
      <c r="AV360" s="14" t="s">
        <v>85</v>
      </c>
      <c r="AW360" s="14" t="s">
        <v>34</v>
      </c>
      <c r="AX360" s="14" t="s">
        <v>21</v>
      </c>
      <c r="AY360" s="284" t="s">
        <v>149</v>
      </c>
    </row>
    <row r="361" s="2" customFormat="1" ht="16.5" customHeight="1">
      <c r="A361" s="39"/>
      <c r="B361" s="40"/>
      <c r="C361" s="246" t="s">
        <v>455</v>
      </c>
      <c r="D361" s="246" t="s">
        <v>151</v>
      </c>
      <c r="E361" s="247" t="s">
        <v>488</v>
      </c>
      <c r="F361" s="248" t="s">
        <v>489</v>
      </c>
      <c r="G361" s="249" t="s">
        <v>169</v>
      </c>
      <c r="H361" s="250">
        <v>10.912000000000001</v>
      </c>
      <c r="I361" s="251"/>
      <c r="J361" s="252">
        <f>ROUND(I361*H361,2)</f>
        <v>0</v>
      </c>
      <c r="K361" s="248" t="s">
        <v>155</v>
      </c>
      <c r="L361" s="45"/>
      <c r="M361" s="253" t="s">
        <v>1</v>
      </c>
      <c r="N361" s="254" t="s">
        <v>42</v>
      </c>
      <c r="O361" s="92"/>
      <c r="P361" s="255">
        <f>O361*H361</f>
        <v>0</v>
      </c>
      <c r="Q361" s="255">
        <v>0.12</v>
      </c>
      <c r="R361" s="255">
        <f>Q361*H361</f>
        <v>1.3094400000000002</v>
      </c>
      <c r="S361" s="255">
        <v>2.2000000000000002</v>
      </c>
      <c r="T361" s="256">
        <f>S361*H361</f>
        <v>24.006400000000003</v>
      </c>
      <c r="U361" s="39"/>
      <c r="V361" s="39"/>
      <c r="W361" s="39"/>
      <c r="X361" s="39"/>
      <c r="Y361" s="39"/>
      <c r="Z361" s="39"/>
      <c r="AA361" s="39"/>
      <c r="AB361" s="39"/>
      <c r="AC361" s="39"/>
      <c r="AD361" s="39"/>
      <c r="AE361" s="39"/>
      <c r="AR361" s="257" t="s">
        <v>156</v>
      </c>
      <c r="AT361" s="257" t="s">
        <v>151</v>
      </c>
      <c r="AU361" s="257" t="s">
        <v>85</v>
      </c>
      <c r="AY361" s="18" t="s">
        <v>149</v>
      </c>
      <c r="BE361" s="258">
        <f>IF(N361="základní",J361,0)</f>
        <v>0</v>
      </c>
      <c r="BF361" s="258">
        <f>IF(N361="snížená",J361,0)</f>
        <v>0</v>
      </c>
      <c r="BG361" s="258">
        <f>IF(N361="zákl. přenesená",J361,0)</f>
        <v>0</v>
      </c>
      <c r="BH361" s="258">
        <f>IF(N361="sníž. přenesená",J361,0)</f>
        <v>0</v>
      </c>
      <c r="BI361" s="258">
        <f>IF(N361="nulová",J361,0)</f>
        <v>0</v>
      </c>
      <c r="BJ361" s="18" t="s">
        <v>21</v>
      </c>
      <c r="BK361" s="258">
        <f>ROUND(I361*H361,2)</f>
        <v>0</v>
      </c>
      <c r="BL361" s="18" t="s">
        <v>156</v>
      </c>
      <c r="BM361" s="257" t="s">
        <v>1042</v>
      </c>
    </row>
    <row r="362" s="2" customFormat="1">
      <c r="A362" s="39"/>
      <c r="B362" s="40"/>
      <c r="C362" s="41"/>
      <c r="D362" s="259" t="s">
        <v>158</v>
      </c>
      <c r="E362" s="41"/>
      <c r="F362" s="260" t="s">
        <v>491</v>
      </c>
      <c r="G362" s="41"/>
      <c r="H362" s="41"/>
      <c r="I362" s="157"/>
      <c r="J362" s="41"/>
      <c r="K362" s="41"/>
      <c r="L362" s="45"/>
      <c r="M362" s="261"/>
      <c r="N362" s="262"/>
      <c r="O362" s="92"/>
      <c r="P362" s="92"/>
      <c r="Q362" s="92"/>
      <c r="R362" s="92"/>
      <c r="S362" s="92"/>
      <c r="T362" s="93"/>
      <c r="U362" s="39"/>
      <c r="V362" s="39"/>
      <c r="W362" s="39"/>
      <c r="X362" s="39"/>
      <c r="Y362" s="39"/>
      <c r="Z362" s="39"/>
      <c r="AA362" s="39"/>
      <c r="AB362" s="39"/>
      <c r="AC362" s="39"/>
      <c r="AD362" s="39"/>
      <c r="AE362" s="39"/>
      <c r="AT362" s="18" t="s">
        <v>158</v>
      </c>
      <c r="AU362" s="18" t="s">
        <v>85</v>
      </c>
    </row>
    <row r="363" s="2" customFormat="1">
      <c r="A363" s="39"/>
      <c r="B363" s="40"/>
      <c r="C363" s="41"/>
      <c r="D363" s="259" t="s">
        <v>160</v>
      </c>
      <c r="E363" s="41"/>
      <c r="F363" s="263" t="s">
        <v>484</v>
      </c>
      <c r="G363" s="41"/>
      <c r="H363" s="41"/>
      <c r="I363" s="157"/>
      <c r="J363" s="41"/>
      <c r="K363" s="41"/>
      <c r="L363" s="45"/>
      <c r="M363" s="261"/>
      <c r="N363" s="262"/>
      <c r="O363" s="92"/>
      <c r="P363" s="92"/>
      <c r="Q363" s="92"/>
      <c r="R363" s="92"/>
      <c r="S363" s="92"/>
      <c r="T363" s="93"/>
      <c r="U363" s="39"/>
      <c r="V363" s="39"/>
      <c r="W363" s="39"/>
      <c r="X363" s="39"/>
      <c r="Y363" s="39"/>
      <c r="Z363" s="39"/>
      <c r="AA363" s="39"/>
      <c r="AB363" s="39"/>
      <c r="AC363" s="39"/>
      <c r="AD363" s="39"/>
      <c r="AE363" s="39"/>
      <c r="AT363" s="18" t="s">
        <v>160</v>
      </c>
      <c r="AU363" s="18" t="s">
        <v>85</v>
      </c>
    </row>
    <row r="364" s="13" customFormat="1">
      <c r="A364" s="13"/>
      <c r="B364" s="264"/>
      <c r="C364" s="265"/>
      <c r="D364" s="259" t="s">
        <v>162</v>
      </c>
      <c r="E364" s="266" t="s">
        <v>1</v>
      </c>
      <c r="F364" s="267" t="s">
        <v>939</v>
      </c>
      <c r="G364" s="265"/>
      <c r="H364" s="266" t="s">
        <v>1</v>
      </c>
      <c r="I364" s="268"/>
      <c r="J364" s="265"/>
      <c r="K364" s="265"/>
      <c r="L364" s="269"/>
      <c r="M364" s="270"/>
      <c r="N364" s="271"/>
      <c r="O364" s="271"/>
      <c r="P364" s="271"/>
      <c r="Q364" s="271"/>
      <c r="R364" s="271"/>
      <c r="S364" s="271"/>
      <c r="T364" s="272"/>
      <c r="U364" s="13"/>
      <c r="V364" s="13"/>
      <c r="W364" s="13"/>
      <c r="X364" s="13"/>
      <c r="Y364" s="13"/>
      <c r="Z364" s="13"/>
      <c r="AA364" s="13"/>
      <c r="AB364" s="13"/>
      <c r="AC364" s="13"/>
      <c r="AD364" s="13"/>
      <c r="AE364" s="13"/>
      <c r="AT364" s="273" t="s">
        <v>162</v>
      </c>
      <c r="AU364" s="273" t="s">
        <v>85</v>
      </c>
      <c r="AV364" s="13" t="s">
        <v>21</v>
      </c>
      <c r="AW364" s="13" t="s">
        <v>34</v>
      </c>
      <c r="AX364" s="13" t="s">
        <v>77</v>
      </c>
      <c r="AY364" s="273" t="s">
        <v>149</v>
      </c>
    </row>
    <row r="365" s="14" customFormat="1">
      <c r="A365" s="14"/>
      <c r="B365" s="274"/>
      <c r="C365" s="275"/>
      <c r="D365" s="259" t="s">
        <v>162</v>
      </c>
      <c r="E365" s="276" t="s">
        <v>1</v>
      </c>
      <c r="F365" s="277" t="s">
        <v>1043</v>
      </c>
      <c r="G365" s="275"/>
      <c r="H365" s="278">
        <v>3.3279999999999998</v>
      </c>
      <c r="I365" s="279"/>
      <c r="J365" s="275"/>
      <c r="K365" s="275"/>
      <c r="L365" s="280"/>
      <c r="M365" s="281"/>
      <c r="N365" s="282"/>
      <c r="O365" s="282"/>
      <c r="P365" s="282"/>
      <c r="Q365" s="282"/>
      <c r="R365" s="282"/>
      <c r="S365" s="282"/>
      <c r="T365" s="283"/>
      <c r="U365" s="14"/>
      <c r="V365" s="14"/>
      <c r="W365" s="14"/>
      <c r="X365" s="14"/>
      <c r="Y365" s="14"/>
      <c r="Z365" s="14"/>
      <c r="AA365" s="14"/>
      <c r="AB365" s="14"/>
      <c r="AC365" s="14"/>
      <c r="AD365" s="14"/>
      <c r="AE365" s="14"/>
      <c r="AT365" s="284" t="s">
        <v>162</v>
      </c>
      <c r="AU365" s="284" t="s">
        <v>85</v>
      </c>
      <c r="AV365" s="14" t="s">
        <v>85</v>
      </c>
      <c r="AW365" s="14" t="s">
        <v>34</v>
      </c>
      <c r="AX365" s="14" t="s">
        <v>77</v>
      </c>
      <c r="AY365" s="284" t="s">
        <v>149</v>
      </c>
    </row>
    <row r="366" s="13" customFormat="1">
      <c r="A366" s="13"/>
      <c r="B366" s="264"/>
      <c r="C366" s="265"/>
      <c r="D366" s="259" t="s">
        <v>162</v>
      </c>
      <c r="E366" s="266" t="s">
        <v>1</v>
      </c>
      <c r="F366" s="267" t="s">
        <v>869</v>
      </c>
      <c r="G366" s="265"/>
      <c r="H366" s="266" t="s">
        <v>1</v>
      </c>
      <c r="I366" s="268"/>
      <c r="J366" s="265"/>
      <c r="K366" s="265"/>
      <c r="L366" s="269"/>
      <c r="M366" s="270"/>
      <c r="N366" s="271"/>
      <c r="O366" s="271"/>
      <c r="P366" s="271"/>
      <c r="Q366" s="271"/>
      <c r="R366" s="271"/>
      <c r="S366" s="271"/>
      <c r="T366" s="272"/>
      <c r="U366" s="13"/>
      <c r="V366" s="13"/>
      <c r="W366" s="13"/>
      <c r="X366" s="13"/>
      <c r="Y366" s="13"/>
      <c r="Z366" s="13"/>
      <c r="AA366" s="13"/>
      <c r="AB366" s="13"/>
      <c r="AC366" s="13"/>
      <c r="AD366" s="13"/>
      <c r="AE366" s="13"/>
      <c r="AT366" s="273" t="s">
        <v>162</v>
      </c>
      <c r="AU366" s="273" t="s">
        <v>85</v>
      </c>
      <c r="AV366" s="13" t="s">
        <v>21</v>
      </c>
      <c r="AW366" s="13" t="s">
        <v>34</v>
      </c>
      <c r="AX366" s="13" t="s">
        <v>77</v>
      </c>
      <c r="AY366" s="273" t="s">
        <v>149</v>
      </c>
    </row>
    <row r="367" s="14" customFormat="1">
      <c r="A367" s="14"/>
      <c r="B367" s="274"/>
      <c r="C367" s="275"/>
      <c r="D367" s="259" t="s">
        <v>162</v>
      </c>
      <c r="E367" s="276" t="s">
        <v>1</v>
      </c>
      <c r="F367" s="277" t="s">
        <v>1044</v>
      </c>
      <c r="G367" s="275"/>
      <c r="H367" s="278">
        <v>4.6399999999999997</v>
      </c>
      <c r="I367" s="279"/>
      <c r="J367" s="275"/>
      <c r="K367" s="275"/>
      <c r="L367" s="280"/>
      <c r="M367" s="281"/>
      <c r="N367" s="282"/>
      <c r="O367" s="282"/>
      <c r="P367" s="282"/>
      <c r="Q367" s="282"/>
      <c r="R367" s="282"/>
      <c r="S367" s="282"/>
      <c r="T367" s="283"/>
      <c r="U367" s="14"/>
      <c r="V367" s="14"/>
      <c r="W367" s="14"/>
      <c r="X367" s="14"/>
      <c r="Y367" s="14"/>
      <c r="Z367" s="14"/>
      <c r="AA367" s="14"/>
      <c r="AB367" s="14"/>
      <c r="AC367" s="14"/>
      <c r="AD367" s="14"/>
      <c r="AE367" s="14"/>
      <c r="AT367" s="284" t="s">
        <v>162</v>
      </c>
      <c r="AU367" s="284" t="s">
        <v>85</v>
      </c>
      <c r="AV367" s="14" t="s">
        <v>85</v>
      </c>
      <c r="AW367" s="14" t="s">
        <v>34</v>
      </c>
      <c r="AX367" s="14" t="s">
        <v>77</v>
      </c>
      <c r="AY367" s="284" t="s">
        <v>149</v>
      </c>
    </row>
    <row r="368" s="14" customFormat="1">
      <c r="A368" s="14"/>
      <c r="B368" s="274"/>
      <c r="C368" s="275"/>
      <c r="D368" s="259" t="s">
        <v>162</v>
      </c>
      <c r="E368" s="276" t="s">
        <v>1</v>
      </c>
      <c r="F368" s="277" t="s">
        <v>1045</v>
      </c>
      <c r="G368" s="275"/>
      <c r="H368" s="278">
        <v>2.944</v>
      </c>
      <c r="I368" s="279"/>
      <c r="J368" s="275"/>
      <c r="K368" s="275"/>
      <c r="L368" s="280"/>
      <c r="M368" s="281"/>
      <c r="N368" s="282"/>
      <c r="O368" s="282"/>
      <c r="P368" s="282"/>
      <c r="Q368" s="282"/>
      <c r="R368" s="282"/>
      <c r="S368" s="282"/>
      <c r="T368" s="283"/>
      <c r="U368" s="14"/>
      <c r="V368" s="14"/>
      <c r="W368" s="14"/>
      <c r="X368" s="14"/>
      <c r="Y368" s="14"/>
      <c r="Z368" s="14"/>
      <c r="AA368" s="14"/>
      <c r="AB368" s="14"/>
      <c r="AC368" s="14"/>
      <c r="AD368" s="14"/>
      <c r="AE368" s="14"/>
      <c r="AT368" s="284" t="s">
        <v>162</v>
      </c>
      <c r="AU368" s="284" t="s">
        <v>85</v>
      </c>
      <c r="AV368" s="14" t="s">
        <v>85</v>
      </c>
      <c r="AW368" s="14" t="s">
        <v>34</v>
      </c>
      <c r="AX368" s="14" t="s">
        <v>77</v>
      </c>
      <c r="AY368" s="284" t="s">
        <v>149</v>
      </c>
    </row>
    <row r="369" s="15" customFormat="1">
      <c r="A369" s="15"/>
      <c r="B369" s="285"/>
      <c r="C369" s="286"/>
      <c r="D369" s="259" t="s">
        <v>162</v>
      </c>
      <c r="E369" s="287" t="s">
        <v>1</v>
      </c>
      <c r="F369" s="288" t="s">
        <v>166</v>
      </c>
      <c r="G369" s="286"/>
      <c r="H369" s="289">
        <v>10.912000000000001</v>
      </c>
      <c r="I369" s="290"/>
      <c r="J369" s="286"/>
      <c r="K369" s="286"/>
      <c r="L369" s="291"/>
      <c r="M369" s="292"/>
      <c r="N369" s="293"/>
      <c r="O369" s="293"/>
      <c r="P369" s="293"/>
      <c r="Q369" s="293"/>
      <c r="R369" s="293"/>
      <c r="S369" s="293"/>
      <c r="T369" s="294"/>
      <c r="U369" s="15"/>
      <c r="V369" s="15"/>
      <c r="W369" s="15"/>
      <c r="X369" s="15"/>
      <c r="Y369" s="15"/>
      <c r="Z369" s="15"/>
      <c r="AA369" s="15"/>
      <c r="AB369" s="15"/>
      <c r="AC369" s="15"/>
      <c r="AD369" s="15"/>
      <c r="AE369" s="15"/>
      <c r="AT369" s="295" t="s">
        <v>162</v>
      </c>
      <c r="AU369" s="295" t="s">
        <v>85</v>
      </c>
      <c r="AV369" s="15" t="s">
        <v>156</v>
      </c>
      <c r="AW369" s="15" t="s">
        <v>34</v>
      </c>
      <c r="AX369" s="15" t="s">
        <v>21</v>
      </c>
      <c r="AY369" s="295" t="s">
        <v>149</v>
      </c>
    </row>
    <row r="370" s="2" customFormat="1" ht="16.5" customHeight="1">
      <c r="A370" s="39"/>
      <c r="B370" s="40"/>
      <c r="C370" s="246" t="s">
        <v>465</v>
      </c>
      <c r="D370" s="246" t="s">
        <v>151</v>
      </c>
      <c r="E370" s="247" t="s">
        <v>1046</v>
      </c>
      <c r="F370" s="248" t="s">
        <v>1047</v>
      </c>
      <c r="G370" s="249" t="s">
        <v>169</v>
      </c>
      <c r="H370" s="250">
        <v>13.929</v>
      </c>
      <c r="I370" s="251"/>
      <c r="J370" s="252">
        <f>ROUND(I370*H370,2)</f>
        <v>0</v>
      </c>
      <c r="K370" s="248" t="s">
        <v>155</v>
      </c>
      <c r="L370" s="45"/>
      <c r="M370" s="253" t="s">
        <v>1</v>
      </c>
      <c r="N370" s="254" t="s">
        <v>42</v>
      </c>
      <c r="O370" s="92"/>
      <c r="P370" s="255">
        <f>O370*H370</f>
        <v>0</v>
      </c>
      <c r="Q370" s="255">
        <v>0.12</v>
      </c>
      <c r="R370" s="255">
        <f>Q370*H370</f>
        <v>1.6714800000000001</v>
      </c>
      <c r="S370" s="255">
        <v>2.4900000000000002</v>
      </c>
      <c r="T370" s="256">
        <f>S370*H370</f>
        <v>34.683210000000003</v>
      </c>
      <c r="U370" s="39"/>
      <c r="V370" s="39"/>
      <c r="W370" s="39"/>
      <c r="X370" s="39"/>
      <c r="Y370" s="39"/>
      <c r="Z370" s="39"/>
      <c r="AA370" s="39"/>
      <c r="AB370" s="39"/>
      <c r="AC370" s="39"/>
      <c r="AD370" s="39"/>
      <c r="AE370" s="39"/>
      <c r="AR370" s="257" t="s">
        <v>156</v>
      </c>
      <c r="AT370" s="257" t="s">
        <v>151</v>
      </c>
      <c r="AU370" s="257" t="s">
        <v>85</v>
      </c>
      <c r="AY370" s="18" t="s">
        <v>149</v>
      </c>
      <c r="BE370" s="258">
        <f>IF(N370="základní",J370,0)</f>
        <v>0</v>
      </c>
      <c r="BF370" s="258">
        <f>IF(N370="snížená",J370,0)</f>
        <v>0</v>
      </c>
      <c r="BG370" s="258">
        <f>IF(N370="zákl. přenesená",J370,0)</f>
        <v>0</v>
      </c>
      <c r="BH370" s="258">
        <f>IF(N370="sníž. přenesená",J370,0)</f>
        <v>0</v>
      </c>
      <c r="BI370" s="258">
        <f>IF(N370="nulová",J370,0)</f>
        <v>0</v>
      </c>
      <c r="BJ370" s="18" t="s">
        <v>21</v>
      </c>
      <c r="BK370" s="258">
        <f>ROUND(I370*H370,2)</f>
        <v>0</v>
      </c>
      <c r="BL370" s="18" t="s">
        <v>156</v>
      </c>
      <c r="BM370" s="257" t="s">
        <v>1048</v>
      </c>
    </row>
    <row r="371" s="2" customFormat="1">
      <c r="A371" s="39"/>
      <c r="B371" s="40"/>
      <c r="C371" s="41"/>
      <c r="D371" s="259" t="s">
        <v>158</v>
      </c>
      <c r="E371" s="41"/>
      <c r="F371" s="260" t="s">
        <v>1049</v>
      </c>
      <c r="G371" s="41"/>
      <c r="H371" s="41"/>
      <c r="I371" s="157"/>
      <c r="J371" s="41"/>
      <c r="K371" s="41"/>
      <c r="L371" s="45"/>
      <c r="M371" s="261"/>
      <c r="N371" s="262"/>
      <c r="O371" s="92"/>
      <c r="P371" s="92"/>
      <c r="Q371" s="92"/>
      <c r="R371" s="92"/>
      <c r="S371" s="92"/>
      <c r="T371" s="93"/>
      <c r="U371" s="39"/>
      <c r="V371" s="39"/>
      <c r="W371" s="39"/>
      <c r="X371" s="39"/>
      <c r="Y371" s="39"/>
      <c r="Z371" s="39"/>
      <c r="AA371" s="39"/>
      <c r="AB371" s="39"/>
      <c r="AC371" s="39"/>
      <c r="AD371" s="39"/>
      <c r="AE371" s="39"/>
      <c r="AT371" s="18" t="s">
        <v>158</v>
      </c>
      <c r="AU371" s="18" t="s">
        <v>85</v>
      </c>
    </row>
    <row r="372" s="2" customFormat="1">
      <c r="A372" s="39"/>
      <c r="B372" s="40"/>
      <c r="C372" s="41"/>
      <c r="D372" s="259" t="s">
        <v>160</v>
      </c>
      <c r="E372" s="41"/>
      <c r="F372" s="263" t="s">
        <v>484</v>
      </c>
      <c r="G372" s="41"/>
      <c r="H372" s="41"/>
      <c r="I372" s="157"/>
      <c r="J372" s="41"/>
      <c r="K372" s="41"/>
      <c r="L372" s="45"/>
      <c r="M372" s="261"/>
      <c r="N372" s="262"/>
      <c r="O372" s="92"/>
      <c r="P372" s="92"/>
      <c r="Q372" s="92"/>
      <c r="R372" s="92"/>
      <c r="S372" s="92"/>
      <c r="T372" s="93"/>
      <c r="U372" s="39"/>
      <c r="V372" s="39"/>
      <c r="W372" s="39"/>
      <c r="X372" s="39"/>
      <c r="Y372" s="39"/>
      <c r="Z372" s="39"/>
      <c r="AA372" s="39"/>
      <c r="AB372" s="39"/>
      <c r="AC372" s="39"/>
      <c r="AD372" s="39"/>
      <c r="AE372" s="39"/>
      <c r="AT372" s="18" t="s">
        <v>160</v>
      </c>
      <c r="AU372" s="18" t="s">
        <v>85</v>
      </c>
    </row>
    <row r="373" s="13" customFormat="1">
      <c r="A373" s="13"/>
      <c r="B373" s="264"/>
      <c r="C373" s="265"/>
      <c r="D373" s="259" t="s">
        <v>162</v>
      </c>
      <c r="E373" s="266" t="s">
        <v>1</v>
      </c>
      <c r="F373" s="267" t="s">
        <v>943</v>
      </c>
      <c r="G373" s="265"/>
      <c r="H373" s="266" t="s">
        <v>1</v>
      </c>
      <c r="I373" s="268"/>
      <c r="J373" s="265"/>
      <c r="K373" s="265"/>
      <c r="L373" s="269"/>
      <c r="M373" s="270"/>
      <c r="N373" s="271"/>
      <c r="O373" s="271"/>
      <c r="P373" s="271"/>
      <c r="Q373" s="271"/>
      <c r="R373" s="271"/>
      <c r="S373" s="271"/>
      <c r="T373" s="272"/>
      <c r="U373" s="13"/>
      <c r="V373" s="13"/>
      <c r="W373" s="13"/>
      <c r="X373" s="13"/>
      <c r="Y373" s="13"/>
      <c r="Z373" s="13"/>
      <c r="AA373" s="13"/>
      <c r="AB373" s="13"/>
      <c r="AC373" s="13"/>
      <c r="AD373" s="13"/>
      <c r="AE373" s="13"/>
      <c r="AT373" s="273" t="s">
        <v>162</v>
      </c>
      <c r="AU373" s="273" t="s">
        <v>85</v>
      </c>
      <c r="AV373" s="13" t="s">
        <v>21</v>
      </c>
      <c r="AW373" s="13" t="s">
        <v>34</v>
      </c>
      <c r="AX373" s="13" t="s">
        <v>77</v>
      </c>
      <c r="AY373" s="273" t="s">
        <v>149</v>
      </c>
    </row>
    <row r="374" s="14" customFormat="1">
      <c r="A374" s="14"/>
      <c r="B374" s="274"/>
      <c r="C374" s="275"/>
      <c r="D374" s="259" t="s">
        <v>162</v>
      </c>
      <c r="E374" s="276" t="s">
        <v>1</v>
      </c>
      <c r="F374" s="277" t="s">
        <v>1050</v>
      </c>
      <c r="G374" s="275"/>
      <c r="H374" s="278">
        <v>13.929</v>
      </c>
      <c r="I374" s="279"/>
      <c r="J374" s="275"/>
      <c r="K374" s="275"/>
      <c r="L374" s="280"/>
      <c r="M374" s="281"/>
      <c r="N374" s="282"/>
      <c r="O374" s="282"/>
      <c r="P374" s="282"/>
      <c r="Q374" s="282"/>
      <c r="R374" s="282"/>
      <c r="S374" s="282"/>
      <c r="T374" s="283"/>
      <c r="U374" s="14"/>
      <c r="V374" s="14"/>
      <c r="W374" s="14"/>
      <c r="X374" s="14"/>
      <c r="Y374" s="14"/>
      <c r="Z374" s="14"/>
      <c r="AA374" s="14"/>
      <c r="AB374" s="14"/>
      <c r="AC374" s="14"/>
      <c r="AD374" s="14"/>
      <c r="AE374" s="14"/>
      <c r="AT374" s="284" t="s">
        <v>162</v>
      </c>
      <c r="AU374" s="284" t="s">
        <v>85</v>
      </c>
      <c r="AV374" s="14" t="s">
        <v>85</v>
      </c>
      <c r="AW374" s="14" t="s">
        <v>34</v>
      </c>
      <c r="AX374" s="14" t="s">
        <v>21</v>
      </c>
      <c r="AY374" s="284" t="s">
        <v>149</v>
      </c>
    </row>
    <row r="375" s="2" customFormat="1" ht="16.5" customHeight="1">
      <c r="A375" s="39"/>
      <c r="B375" s="40"/>
      <c r="C375" s="246" t="s">
        <v>472</v>
      </c>
      <c r="D375" s="246" t="s">
        <v>151</v>
      </c>
      <c r="E375" s="247" t="s">
        <v>494</v>
      </c>
      <c r="F375" s="248" t="s">
        <v>495</v>
      </c>
      <c r="G375" s="249" t="s">
        <v>169</v>
      </c>
      <c r="H375" s="250">
        <v>6.0369999999999999</v>
      </c>
      <c r="I375" s="251"/>
      <c r="J375" s="252">
        <f>ROUND(I375*H375,2)</f>
        <v>0</v>
      </c>
      <c r="K375" s="248" t="s">
        <v>155</v>
      </c>
      <c r="L375" s="45"/>
      <c r="M375" s="253" t="s">
        <v>1</v>
      </c>
      <c r="N375" s="254" t="s">
        <v>42</v>
      </c>
      <c r="O375" s="92"/>
      <c r="P375" s="255">
        <f>O375*H375</f>
        <v>0</v>
      </c>
      <c r="Q375" s="255">
        <v>0.121711072</v>
      </c>
      <c r="R375" s="255">
        <f>Q375*H375</f>
        <v>0.734769741664</v>
      </c>
      <c r="S375" s="255">
        <v>2.3999999999999999</v>
      </c>
      <c r="T375" s="256">
        <f>S375*H375</f>
        <v>14.4888</v>
      </c>
      <c r="U375" s="39"/>
      <c r="V375" s="39"/>
      <c r="W375" s="39"/>
      <c r="X375" s="39"/>
      <c r="Y375" s="39"/>
      <c r="Z375" s="39"/>
      <c r="AA375" s="39"/>
      <c r="AB375" s="39"/>
      <c r="AC375" s="39"/>
      <c r="AD375" s="39"/>
      <c r="AE375" s="39"/>
      <c r="AR375" s="257" t="s">
        <v>156</v>
      </c>
      <c r="AT375" s="257" t="s">
        <v>151</v>
      </c>
      <c r="AU375" s="257" t="s">
        <v>85</v>
      </c>
      <c r="AY375" s="18" t="s">
        <v>149</v>
      </c>
      <c r="BE375" s="258">
        <f>IF(N375="základní",J375,0)</f>
        <v>0</v>
      </c>
      <c r="BF375" s="258">
        <f>IF(N375="snížená",J375,0)</f>
        <v>0</v>
      </c>
      <c r="BG375" s="258">
        <f>IF(N375="zákl. přenesená",J375,0)</f>
        <v>0</v>
      </c>
      <c r="BH375" s="258">
        <f>IF(N375="sníž. přenesená",J375,0)</f>
        <v>0</v>
      </c>
      <c r="BI375" s="258">
        <f>IF(N375="nulová",J375,0)</f>
        <v>0</v>
      </c>
      <c r="BJ375" s="18" t="s">
        <v>21</v>
      </c>
      <c r="BK375" s="258">
        <f>ROUND(I375*H375,2)</f>
        <v>0</v>
      </c>
      <c r="BL375" s="18" t="s">
        <v>156</v>
      </c>
      <c r="BM375" s="257" t="s">
        <v>1051</v>
      </c>
    </row>
    <row r="376" s="2" customFormat="1">
      <c r="A376" s="39"/>
      <c r="B376" s="40"/>
      <c r="C376" s="41"/>
      <c r="D376" s="259" t="s">
        <v>158</v>
      </c>
      <c r="E376" s="41"/>
      <c r="F376" s="260" t="s">
        <v>497</v>
      </c>
      <c r="G376" s="41"/>
      <c r="H376" s="41"/>
      <c r="I376" s="157"/>
      <c r="J376" s="41"/>
      <c r="K376" s="41"/>
      <c r="L376" s="45"/>
      <c r="M376" s="261"/>
      <c r="N376" s="262"/>
      <c r="O376" s="92"/>
      <c r="P376" s="92"/>
      <c r="Q376" s="92"/>
      <c r="R376" s="92"/>
      <c r="S376" s="92"/>
      <c r="T376" s="93"/>
      <c r="U376" s="39"/>
      <c r="V376" s="39"/>
      <c r="W376" s="39"/>
      <c r="X376" s="39"/>
      <c r="Y376" s="39"/>
      <c r="Z376" s="39"/>
      <c r="AA376" s="39"/>
      <c r="AB376" s="39"/>
      <c r="AC376" s="39"/>
      <c r="AD376" s="39"/>
      <c r="AE376" s="39"/>
      <c r="AT376" s="18" t="s">
        <v>158</v>
      </c>
      <c r="AU376" s="18" t="s">
        <v>85</v>
      </c>
    </row>
    <row r="377" s="2" customFormat="1">
      <c r="A377" s="39"/>
      <c r="B377" s="40"/>
      <c r="C377" s="41"/>
      <c r="D377" s="259" t="s">
        <v>160</v>
      </c>
      <c r="E377" s="41"/>
      <c r="F377" s="263" t="s">
        <v>484</v>
      </c>
      <c r="G377" s="41"/>
      <c r="H377" s="41"/>
      <c r="I377" s="157"/>
      <c r="J377" s="41"/>
      <c r="K377" s="41"/>
      <c r="L377" s="45"/>
      <c r="M377" s="261"/>
      <c r="N377" s="262"/>
      <c r="O377" s="92"/>
      <c r="P377" s="92"/>
      <c r="Q377" s="92"/>
      <c r="R377" s="92"/>
      <c r="S377" s="92"/>
      <c r="T377" s="93"/>
      <c r="U377" s="39"/>
      <c r="V377" s="39"/>
      <c r="W377" s="39"/>
      <c r="X377" s="39"/>
      <c r="Y377" s="39"/>
      <c r="Z377" s="39"/>
      <c r="AA377" s="39"/>
      <c r="AB377" s="39"/>
      <c r="AC377" s="39"/>
      <c r="AD377" s="39"/>
      <c r="AE377" s="39"/>
      <c r="AT377" s="18" t="s">
        <v>160</v>
      </c>
      <c r="AU377" s="18" t="s">
        <v>85</v>
      </c>
    </row>
    <row r="378" s="13" customFormat="1">
      <c r="A378" s="13"/>
      <c r="B378" s="264"/>
      <c r="C378" s="265"/>
      <c r="D378" s="259" t="s">
        <v>162</v>
      </c>
      <c r="E378" s="266" t="s">
        <v>1</v>
      </c>
      <c r="F378" s="267" t="s">
        <v>945</v>
      </c>
      <c r="G378" s="265"/>
      <c r="H378" s="266" t="s">
        <v>1</v>
      </c>
      <c r="I378" s="268"/>
      <c r="J378" s="265"/>
      <c r="K378" s="265"/>
      <c r="L378" s="269"/>
      <c r="M378" s="270"/>
      <c r="N378" s="271"/>
      <c r="O378" s="271"/>
      <c r="P378" s="271"/>
      <c r="Q378" s="271"/>
      <c r="R378" s="271"/>
      <c r="S378" s="271"/>
      <c r="T378" s="272"/>
      <c r="U378" s="13"/>
      <c r="V378" s="13"/>
      <c r="W378" s="13"/>
      <c r="X378" s="13"/>
      <c r="Y378" s="13"/>
      <c r="Z378" s="13"/>
      <c r="AA378" s="13"/>
      <c r="AB378" s="13"/>
      <c r="AC378" s="13"/>
      <c r="AD378" s="13"/>
      <c r="AE378" s="13"/>
      <c r="AT378" s="273" t="s">
        <v>162</v>
      </c>
      <c r="AU378" s="273" t="s">
        <v>85</v>
      </c>
      <c r="AV378" s="13" t="s">
        <v>21</v>
      </c>
      <c r="AW378" s="13" t="s">
        <v>34</v>
      </c>
      <c r="AX378" s="13" t="s">
        <v>77</v>
      </c>
      <c r="AY378" s="273" t="s">
        <v>149</v>
      </c>
    </row>
    <row r="379" s="14" customFormat="1">
      <c r="A379" s="14"/>
      <c r="B379" s="274"/>
      <c r="C379" s="275"/>
      <c r="D379" s="259" t="s">
        <v>162</v>
      </c>
      <c r="E379" s="276" t="s">
        <v>1</v>
      </c>
      <c r="F379" s="277" t="s">
        <v>1052</v>
      </c>
      <c r="G379" s="275"/>
      <c r="H379" s="278">
        <v>1.825</v>
      </c>
      <c r="I379" s="279"/>
      <c r="J379" s="275"/>
      <c r="K379" s="275"/>
      <c r="L379" s="280"/>
      <c r="M379" s="281"/>
      <c r="N379" s="282"/>
      <c r="O379" s="282"/>
      <c r="P379" s="282"/>
      <c r="Q379" s="282"/>
      <c r="R379" s="282"/>
      <c r="S379" s="282"/>
      <c r="T379" s="283"/>
      <c r="U379" s="14"/>
      <c r="V379" s="14"/>
      <c r="W379" s="14"/>
      <c r="X379" s="14"/>
      <c r="Y379" s="14"/>
      <c r="Z379" s="14"/>
      <c r="AA379" s="14"/>
      <c r="AB379" s="14"/>
      <c r="AC379" s="14"/>
      <c r="AD379" s="14"/>
      <c r="AE379" s="14"/>
      <c r="AT379" s="284" t="s">
        <v>162</v>
      </c>
      <c r="AU379" s="284" t="s">
        <v>85</v>
      </c>
      <c r="AV379" s="14" t="s">
        <v>85</v>
      </c>
      <c r="AW379" s="14" t="s">
        <v>34</v>
      </c>
      <c r="AX379" s="14" t="s">
        <v>77</v>
      </c>
      <c r="AY379" s="284" t="s">
        <v>149</v>
      </c>
    </row>
    <row r="380" s="13" customFormat="1">
      <c r="A380" s="13"/>
      <c r="B380" s="264"/>
      <c r="C380" s="265"/>
      <c r="D380" s="259" t="s">
        <v>162</v>
      </c>
      <c r="E380" s="266" t="s">
        <v>1</v>
      </c>
      <c r="F380" s="267" t="s">
        <v>221</v>
      </c>
      <c r="G380" s="265"/>
      <c r="H380" s="266" t="s">
        <v>1</v>
      </c>
      <c r="I380" s="268"/>
      <c r="J380" s="265"/>
      <c r="K380" s="265"/>
      <c r="L380" s="269"/>
      <c r="M380" s="270"/>
      <c r="N380" s="271"/>
      <c r="O380" s="271"/>
      <c r="P380" s="271"/>
      <c r="Q380" s="271"/>
      <c r="R380" s="271"/>
      <c r="S380" s="271"/>
      <c r="T380" s="272"/>
      <c r="U380" s="13"/>
      <c r="V380" s="13"/>
      <c r="W380" s="13"/>
      <c r="X380" s="13"/>
      <c r="Y380" s="13"/>
      <c r="Z380" s="13"/>
      <c r="AA380" s="13"/>
      <c r="AB380" s="13"/>
      <c r="AC380" s="13"/>
      <c r="AD380" s="13"/>
      <c r="AE380" s="13"/>
      <c r="AT380" s="273" t="s">
        <v>162</v>
      </c>
      <c r="AU380" s="273" t="s">
        <v>85</v>
      </c>
      <c r="AV380" s="13" t="s">
        <v>21</v>
      </c>
      <c r="AW380" s="13" t="s">
        <v>34</v>
      </c>
      <c r="AX380" s="13" t="s">
        <v>77</v>
      </c>
      <c r="AY380" s="273" t="s">
        <v>149</v>
      </c>
    </row>
    <row r="381" s="14" customFormat="1">
      <c r="A381" s="14"/>
      <c r="B381" s="274"/>
      <c r="C381" s="275"/>
      <c r="D381" s="259" t="s">
        <v>162</v>
      </c>
      <c r="E381" s="276" t="s">
        <v>1</v>
      </c>
      <c r="F381" s="277" t="s">
        <v>1053</v>
      </c>
      <c r="G381" s="275"/>
      <c r="H381" s="278">
        <v>4.2119999999999997</v>
      </c>
      <c r="I381" s="279"/>
      <c r="J381" s="275"/>
      <c r="K381" s="275"/>
      <c r="L381" s="280"/>
      <c r="M381" s="281"/>
      <c r="N381" s="282"/>
      <c r="O381" s="282"/>
      <c r="P381" s="282"/>
      <c r="Q381" s="282"/>
      <c r="R381" s="282"/>
      <c r="S381" s="282"/>
      <c r="T381" s="283"/>
      <c r="U381" s="14"/>
      <c r="V381" s="14"/>
      <c r="W381" s="14"/>
      <c r="X381" s="14"/>
      <c r="Y381" s="14"/>
      <c r="Z381" s="14"/>
      <c r="AA381" s="14"/>
      <c r="AB381" s="14"/>
      <c r="AC381" s="14"/>
      <c r="AD381" s="14"/>
      <c r="AE381" s="14"/>
      <c r="AT381" s="284" t="s">
        <v>162</v>
      </c>
      <c r="AU381" s="284" t="s">
        <v>85</v>
      </c>
      <c r="AV381" s="14" t="s">
        <v>85</v>
      </c>
      <c r="AW381" s="14" t="s">
        <v>34</v>
      </c>
      <c r="AX381" s="14" t="s">
        <v>77</v>
      </c>
      <c r="AY381" s="284" t="s">
        <v>149</v>
      </c>
    </row>
    <row r="382" s="15" customFormat="1">
      <c r="A382" s="15"/>
      <c r="B382" s="285"/>
      <c r="C382" s="286"/>
      <c r="D382" s="259" t="s">
        <v>162</v>
      </c>
      <c r="E382" s="287" t="s">
        <v>1</v>
      </c>
      <c r="F382" s="288" t="s">
        <v>166</v>
      </c>
      <c r="G382" s="286"/>
      <c r="H382" s="289">
        <v>6.0369999999999999</v>
      </c>
      <c r="I382" s="290"/>
      <c r="J382" s="286"/>
      <c r="K382" s="286"/>
      <c r="L382" s="291"/>
      <c r="M382" s="292"/>
      <c r="N382" s="293"/>
      <c r="O382" s="293"/>
      <c r="P382" s="293"/>
      <c r="Q382" s="293"/>
      <c r="R382" s="293"/>
      <c r="S382" s="293"/>
      <c r="T382" s="294"/>
      <c r="U382" s="15"/>
      <c r="V382" s="15"/>
      <c r="W382" s="15"/>
      <c r="X382" s="15"/>
      <c r="Y382" s="15"/>
      <c r="Z382" s="15"/>
      <c r="AA382" s="15"/>
      <c r="AB382" s="15"/>
      <c r="AC382" s="15"/>
      <c r="AD382" s="15"/>
      <c r="AE382" s="15"/>
      <c r="AT382" s="295" t="s">
        <v>162</v>
      </c>
      <c r="AU382" s="295" t="s">
        <v>85</v>
      </c>
      <c r="AV382" s="15" t="s">
        <v>156</v>
      </c>
      <c r="AW382" s="15" t="s">
        <v>34</v>
      </c>
      <c r="AX382" s="15" t="s">
        <v>21</v>
      </c>
      <c r="AY382" s="295" t="s">
        <v>149</v>
      </c>
    </row>
    <row r="383" s="12" customFormat="1" ht="22.8" customHeight="1">
      <c r="A383" s="12"/>
      <c r="B383" s="230"/>
      <c r="C383" s="231"/>
      <c r="D383" s="232" t="s">
        <v>76</v>
      </c>
      <c r="E383" s="244" t="s">
        <v>503</v>
      </c>
      <c r="F383" s="244" t="s">
        <v>504</v>
      </c>
      <c r="G383" s="231"/>
      <c r="H383" s="231"/>
      <c r="I383" s="234"/>
      <c r="J383" s="245">
        <f>BK383</f>
        <v>0</v>
      </c>
      <c r="K383" s="231"/>
      <c r="L383" s="236"/>
      <c r="M383" s="237"/>
      <c r="N383" s="238"/>
      <c r="O383" s="238"/>
      <c r="P383" s="239">
        <f>SUM(P384:P403)</f>
        <v>0</v>
      </c>
      <c r="Q383" s="238"/>
      <c r="R383" s="239">
        <f>SUM(R384:R403)</f>
        <v>0</v>
      </c>
      <c r="S383" s="238"/>
      <c r="T383" s="240">
        <f>SUM(T384:T403)</f>
        <v>0</v>
      </c>
      <c r="U383" s="12"/>
      <c r="V383" s="12"/>
      <c r="W383" s="12"/>
      <c r="X383" s="12"/>
      <c r="Y383" s="12"/>
      <c r="Z383" s="12"/>
      <c r="AA383" s="12"/>
      <c r="AB383" s="12"/>
      <c r="AC383" s="12"/>
      <c r="AD383" s="12"/>
      <c r="AE383" s="12"/>
      <c r="AR383" s="241" t="s">
        <v>21</v>
      </c>
      <c r="AT383" s="242" t="s">
        <v>76</v>
      </c>
      <c r="AU383" s="242" t="s">
        <v>21</v>
      </c>
      <c r="AY383" s="241" t="s">
        <v>149</v>
      </c>
      <c r="BK383" s="243">
        <f>SUM(BK384:BK403)</f>
        <v>0</v>
      </c>
    </row>
    <row r="384" s="2" customFormat="1" ht="33" customHeight="1">
      <c r="A384" s="39"/>
      <c r="B384" s="40"/>
      <c r="C384" s="246" t="s">
        <v>479</v>
      </c>
      <c r="D384" s="246" t="s">
        <v>151</v>
      </c>
      <c r="E384" s="247" t="s">
        <v>506</v>
      </c>
      <c r="F384" s="248" t="s">
        <v>507</v>
      </c>
      <c r="G384" s="249" t="s">
        <v>243</v>
      </c>
      <c r="H384" s="250">
        <v>24.006</v>
      </c>
      <c r="I384" s="251"/>
      <c r="J384" s="252">
        <f>ROUND(I384*H384,2)</f>
        <v>0</v>
      </c>
      <c r="K384" s="248" t="s">
        <v>155</v>
      </c>
      <c r="L384" s="45"/>
      <c r="M384" s="253" t="s">
        <v>1</v>
      </c>
      <c r="N384" s="254" t="s">
        <v>42</v>
      </c>
      <c r="O384" s="92"/>
      <c r="P384" s="255">
        <f>O384*H384</f>
        <v>0</v>
      </c>
      <c r="Q384" s="255">
        <v>0</v>
      </c>
      <c r="R384" s="255">
        <f>Q384*H384</f>
        <v>0</v>
      </c>
      <c r="S384" s="255">
        <v>0</v>
      </c>
      <c r="T384" s="256">
        <f>S384*H384</f>
        <v>0</v>
      </c>
      <c r="U384" s="39"/>
      <c r="V384" s="39"/>
      <c r="W384" s="39"/>
      <c r="X384" s="39"/>
      <c r="Y384" s="39"/>
      <c r="Z384" s="39"/>
      <c r="AA384" s="39"/>
      <c r="AB384" s="39"/>
      <c r="AC384" s="39"/>
      <c r="AD384" s="39"/>
      <c r="AE384" s="39"/>
      <c r="AR384" s="257" t="s">
        <v>156</v>
      </c>
      <c r="AT384" s="257" t="s">
        <v>151</v>
      </c>
      <c r="AU384" s="257" t="s">
        <v>85</v>
      </c>
      <c r="AY384" s="18" t="s">
        <v>149</v>
      </c>
      <c r="BE384" s="258">
        <f>IF(N384="základní",J384,0)</f>
        <v>0</v>
      </c>
      <c r="BF384" s="258">
        <f>IF(N384="snížená",J384,0)</f>
        <v>0</v>
      </c>
      <c r="BG384" s="258">
        <f>IF(N384="zákl. přenesená",J384,0)</f>
        <v>0</v>
      </c>
      <c r="BH384" s="258">
        <f>IF(N384="sníž. přenesená",J384,0)</f>
        <v>0</v>
      </c>
      <c r="BI384" s="258">
        <f>IF(N384="nulová",J384,0)</f>
        <v>0</v>
      </c>
      <c r="BJ384" s="18" t="s">
        <v>21</v>
      </c>
      <c r="BK384" s="258">
        <f>ROUND(I384*H384,2)</f>
        <v>0</v>
      </c>
      <c r="BL384" s="18" t="s">
        <v>156</v>
      </c>
      <c r="BM384" s="257" t="s">
        <v>1054</v>
      </c>
    </row>
    <row r="385" s="2" customFormat="1">
      <c r="A385" s="39"/>
      <c r="B385" s="40"/>
      <c r="C385" s="41"/>
      <c r="D385" s="259" t="s">
        <v>158</v>
      </c>
      <c r="E385" s="41"/>
      <c r="F385" s="260" t="s">
        <v>509</v>
      </c>
      <c r="G385" s="41"/>
      <c r="H385" s="41"/>
      <c r="I385" s="157"/>
      <c r="J385" s="41"/>
      <c r="K385" s="41"/>
      <c r="L385" s="45"/>
      <c r="M385" s="261"/>
      <c r="N385" s="262"/>
      <c r="O385" s="92"/>
      <c r="P385" s="92"/>
      <c r="Q385" s="92"/>
      <c r="R385" s="92"/>
      <c r="S385" s="92"/>
      <c r="T385" s="93"/>
      <c r="U385" s="39"/>
      <c r="V385" s="39"/>
      <c r="W385" s="39"/>
      <c r="X385" s="39"/>
      <c r="Y385" s="39"/>
      <c r="Z385" s="39"/>
      <c r="AA385" s="39"/>
      <c r="AB385" s="39"/>
      <c r="AC385" s="39"/>
      <c r="AD385" s="39"/>
      <c r="AE385" s="39"/>
      <c r="AT385" s="18" t="s">
        <v>158</v>
      </c>
      <c r="AU385" s="18" t="s">
        <v>85</v>
      </c>
    </row>
    <row r="386" s="2" customFormat="1">
      <c r="A386" s="39"/>
      <c r="B386" s="40"/>
      <c r="C386" s="41"/>
      <c r="D386" s="259" t="s">
        <v>160</v>
      </c>
      <c r="E386" s="41"/>
      <c r="F386" s="263" t="s">
        <v>510</v>
      </c>
      <c r="G386" s="41"/>
      <c r="H386" s="41"/>
      <c r="I386" s="157"/>
      <c r="J386" s="41"/>
      <c r="K386" s="41"/>
      <c r="L386" s="45"/>
      <c r="M386" s="261"/>
      <c r="N386" s="262"/>
      <c r="O386" s="92"/>
      <c r="P386" s="92"/>
      <c r="Q386" s="92"/>
      <c r="R386" s="92"/>
      <c r="S386" s="92"/>
      <c r="T386" s="93"/>
      <c r="U386" s="39"/>
      <c r="V386" s="39"/>
      <c r="W386" s="39"/>
      <c r="X386" s="39"/>
      <c r="Y386" s="39"/>
      <c r="Z386" s="39"/>
      <c r="AA386" s="39"/>
      <c r="AB386" s="39"/>
      <c r="AC386" s="39"/>
      <c r="AD386" s="39"/>
      <c r="AE386" s="39"/>
      <c r="AT386" s="18" t="s">
        <v>160</v>
      </c>
      <c r="AU386" s="18" t="s">
        <v>85</v>
      </c>
    </row>
    <row r="387" s="2" customFormat="1" ht="33" customHeight="1">
      <c r="A387" s="39"/>
      <c r="B387" s="40"/>
      <c r="C387" s="246" t="s">
        <v>487</v>
      </c>
      <c r="D387" s="246" t="s">
        <v>151</v>
      </c>
      <c r="E387" s="247" t="s">
        <v>512</v>
      </c>
      <c r="F387" s="248" t="s">
        <v>513</v>
      </c>
      <c r="G387" s="249" t="s">
        <v>243</v>
      </c>
      <c r="H387" s="250">
        <v>14.489000000000001</v>
      </c>
      <c r="I387" s="251"/>
      <c r="J387" s="252">
        <f>ROUND(I387*H387,2)</f>
        <v>0</v>
      </c>
      <c r="K387" s="248" t="s">
        <v>155</v>
      </c>
      <c r="L387" s="45"/>
      <c r="M387" s="253" t="s">
        <v>1</v>
      </c>
      <c r="N387" s="254" t="s">
        <v>42</v>
      </c>
      <c r="O387" s="92"/>
      <c r="P387" s="255">
        <f>O387*H387</f>
        <v>0</v>
      </c>
      <c r="Q387" s="255">
        <v>0</v>
      </c>
      <c r="R387" s="255">
        <f>Q387*H387</f>
        <v>0</v>
      </c>
      <c r="S387" s="255">
        <v>0</v>
      </c>
      <c r="T387" s="256">
        <f>S387*H387</f>
        <v>0</v>
      </c>
      <c r="U387" s="39"/>
      <c r="V387" s="39"/>
      <c r="W387" s="39"/>
      <c r="X387" s="39"/>
      <c r="Y387" s="39"/>
      <c r="Z387" s="39"/>
      <c r="AA387" s="39"/>
      <c r="AB387" s="39"/>
      <c r="AC387" s="39"/>
      <c r="AD387" s="39"/>
      <c r="AE387" s="39"/>
      <c r="AR387" s="257" t="s">
        <v>156</v>
      </c>
      <c r="AT387" s="257" t="s">
        <v>151</v>
      </c>
      <c r="AU387" s="257" t="s">
        <v>85</v>
      </c>
      <c r="AY387" s="18" t="s">
        <v>149</v>
      </c>
      <c r="BE387" s="258">
        <f>IF(N387="základní",J387,0)</f>
        <v>0</v>
      </c>
      <c r="BF387" s="258">
        <f>IF(N387="snížená",J387,0)</f>
        <v>0</v>
      </c>
      <c r="BG387" s="258">
        <f>IF(N387="zákl. přenesená",J387,0)</f>
        <v>0</v>
      </c>
      <c r="BH387" s="258">
        <f>IF(N387="sníž. přenesená",J387,0)</f>
        <v>0</v>
      </c>
      <c r="BI387" s="258">
        <f>IF(N387="nulová",J387,0)</f>
        <v>0</v>
      </c>
      <c r="BJ387" s="18" t="s">
        <v>21</v>
      </c>
      <c r="BK387" s="258">
        <f>ROUND(I387*H387,2)</f>
        <v>0</v>
      </c>
      <c r="BL387" s="18" t="s">
        <v>156</v>
      </c>
      <c r="BM387" s="257" t="s">
        <v>1055</v>
      </c>
    </row>
    <row r="388" s="2" customFormat="1">
      <c r="A388" s="39"/>
      <c r="B388" s="40"/>
      <c r="C388" s="41"/>
      <c r="D388" s="259" t="s">
        <v>158</v>
      </c>
      <c r="E388" s="41"/>
      <c r="F388" s="260" t="s">
        <v>515</v>
      </c>
      <c r="G388" s="41"/>
      <c r="H388" s="41"/>
      <c r="I388" s="157"/>
      <c r="J388" s="41"/>
      <c r="K388" s="41"/>
      <c r="L388" s="45"/>
      <c r="M388" s="261"/>
      <c r="N388" s="262"/>
      <c r="O388" s="92"/>
      <c r="P388" s="92"/>
      <c r="Q388" s="92"/>
      <c r="R388" s="92"/>
      <c r="S388" s="92"/>
      <c r="T388" s="93"/>
      <c r="U388" s="39"/>
      <c r="V388" s="39"/>
      <c r="W388" s="39"/>
      <c r="X388" s="39"/>
      <c r="Y388" s="39"/>
      <c r="Z388" s="39"/>
      <c r="AA388" s="39"/>
      <c r="AB388" s="39"/>
      <c r="AC388" s="39"/>
      <c r="AD388" s="39"/>
      <c r="AE388" s="39"/>
      <c r="AT388" s="18" t="s">
        <v>158</v>
      </c>
      <c r="AU388" s="18" t="s">
        <v>85</v>
      </c>
    </row>
    <row r="389" s="2" customFormat="1">
      <c r="A389" s="39"/>
      <c r="B389" s="40"/>
      <c r="C389" s="41"/>
      <c r="D389" s="259" t="s">
        <v>160</v>
      </c>
      <c r="E389" s="41"/>
      <c r="F389" s="263" t="s">
        <v>510</v>
      </c>
      <c r="G389" s="41"/>
      <c r="H389" s="41"/>
      <c r="I389" s="157"/>
      <c r="J389" s="41"/>
      <c r="K389" s="41"/>
      <c r="L389" s="45"/>
      <c r="M389" s="261"/>
      <c r="N389" s="262"/>
      <c r="O389" s="92"/>
      <c r="P389" s="92"/>
      <c r="Q389" s="92"/>
      <c r="R389" s="92"/>
      <c r="S389" s="92"/>
      <c r="T389" s="93"/>
      <c r="U389" s="39"/>
      <c r="V389" s="39"/>
      <c r="W389" s="39"/>
      <c r="X389" s="39"/>
      <c r="Y389" s="39"/>
      <c r="Z389" s="39"/>
      <c r="AA389" s="39"/>
      <c r="AB389" s="39"/>
      <c r="AC389" s="39"/>
      <c r="AD389" s="39"/>
      <c r="AE389" s="39"/>
      <c r="AT389" s="18" t="s">
        <v>160</v>
      </c>
      <c r="AU389" s="18" t="s">
        <v>85</v>
      </c>
    </row>
    <row r="390" s="2" customFormat="1" ht="33" customHeight="1">
      <c r="A390" s="39"/>
      <c r="B390" s="40"/>
      <c r="C390" s="246" t="s">
        <v>493</v>
      </c>
      <c r="D390" s="246" t="s">
        <v>151</v>
      </c>
      <c r="E390" s="247" t="s">
        <v>517</v>
      </c>
      <c r="F390" s="248" t="s">
        <v>276</v>
      </c>
      <c r="G390" s="249" t="s">
        <v>243</v>
      </c>
      <c r="H390" s="250">
        <v>87.447000000000003</v>
      </c>
      <c r="I390" s="251"/>
      <c r="J390" s="252">
        <f>ROUND(I390*H390,2)</f>
        <v>0</v>
      </c>
      <c r="K390" s="248" t="s">
        <v>155</v>
      </c>
      <c r="L390" s="45"/>
      <c r="M390" s="253" t="s">
        <v>1</v>
      </c>
      <c r="N390" s="254" t="s">
        <v>42</v>
      </c>
      <c r="O390" s="92"/>
      <c r="P390" s="255">
        <f>O390*H390</f>
        <v>0</v>
      </c>
      <c r="Q390" s="255">
        <v>0</v>
      </c>
      <c r="R390" s="255">
        <f>Q390*H390</f>
        <v>0</v>
      </c>
      <c r="S390" s="255">
        <v>0</v>
      </c>
      <c r="T390" s="256">
        <f>S390*H390</f>
        <v>0</v>
      </c>
      <c r="U390" s="39"/>
      <c r="V390" s="39"/>
      <c r="W390" s="39"/>
      <c r="X390" s="39"/>
      <c r="Y390" s="39"/>
      <c r="Z390" s="39"/>
      <c r="AA390" s="39"/>
      <c r="AB390" s="39"/>
      <c r="AC390" s="39"/>
      <c r="AD390" s="39"/>
      <c r="AE390" s="39"/>
      <c r="AR390" s="257" t="s">
        <v>156</v>
      </c>
      <c r="AT390" s="257" t="s">
        <v>151</v>
      </c>
      <c r="AU390" s="257" t="s">
        <v>85</v>
      </c>
      <c r="AY390" s="18" t="s">
        <v>149</v>
      </c>
      <c r="BE390" s="258">
        <f>IF(N390="základní",J390,0)</f>
        <v>0</v>
      </c>
      <c r="BF390" s="258">
        <f>IF(N390="snížená",J390,0)</f>
        <v>0</v>
      </c>
      <c r="BG390" s="258">
        <f>IF(N390="zákl. přenesená",J390,0)</f>
        <v>0</v>
      </c>
      <c r="BH390" s="258">
        <f>IF(N390="sníž. přenesená",J390,0)</f>
        <v>0</v>
      </c>
      <c r="BI390" s="258">
        <f>IF(N390="nulová",J390,0)</f>
        <v>0</v>
      </c>
      <c r="BJ390" s="18" t="s">
        <v>21</v>
      </c>
      <c r="BK390" s="258">
        <f>ROUND(I390*H390,2)</f>
        <v>0</v>
      </c>
      <c r="BL390" s="18" t="s">
        <v>156</v>
      </c>
      <c r="BM390" s="257" t="s">
        <v>1056</v>
      </c>
    </row>
    <row r="391" s="2" customFormat="1">
      <c r="A391" s="39"/>
      <c r="B391" s="40"/>
      <c r="C391" s="41"/>
      <c r="D391" s="259" t="s">
        <v>158</v>
      </c>
      <c r="E391" s="41"/>
      <c r="F391" s="260" t="s">
        <v>276</v>
      </c>
      <c r="G391" s="41"/>
      <c r="H391" s="41"/>
      <c r="I391" s="157"/>
      <c r="J391" s="41"/>
      <c r="K391" s="41"/>
      <c r="L391" s="45"/>
      <c r="M391" s="261"/>
      <c r="N391" s="262"/>
      <c r="O391" s="92"/>
      <c r="P391" s="92"/>
      <c r="Q391" s="92"/>
      <c r="R391" s="92"/>
      <c r="S391" s="92"/>
      <c r="T391" s="93"/>
      <c r="U391" s="39"/>
      <c r="V391" s="39"/>
      <c r="W391" s="39"/>
      <c r="X391" s="39"/>
      <c r="Y391" s="39"/>
      <c r="Z391" s="39"/>
      <c r="AA391" s="39"/>
      <c r="AB391" s="39"/>
      <c r="AC391" s="39"/>
      <c r="AD391" s="39"/>
      <c r="AE391" s="39"/>
      <c r="AT391" s="18" t="s">
        <v>158</v>
      </c>
      <c r="AU391" s="18" t="s">
        <v>85</v>
      </c>
    </row>
    <row r="392" s="2" customFormat="1">
      <c r="A392" s="39"/>
      <c r="B392" s="40"/>
      <c r="C392" s="41"/>
      <c r="D392" s="259" t="s">
        <v>160</v>
      </c>
      <c r="E392" s="41"/>
      <c r="F392" s="263" t="s">
        <v>510</v>
      </c>
      <c r="G392" s="41"/>
      <c r="H392" s="41"/>
      <c r="I392" s="157"/>
      <c r="J392" s="41"/>
      <c r="K392" s="41"/>
      <c r="L392" s="45"/>
      <c r="M392" s="261"/>
      <c r="N392" s="262"/>
      <c r="O392" s="92"/>
      <c r="P392" s="92"/>
      <c r="Q392" s="92"/>
      <c r="R392" s="92"/>
      <c r="S392" s="92"/>
      <c r="T392" s="93"/>
      <c r="U392" s="39"/>
      <c r="V392" s="39"/>
      <c r="W392" s="39"/>
      <c r="X392" s="39"/>
      <c r="Y392" s="39"/>
      <c r="Z392" s="39"/>
      <c r="AA392" s="39"/>
      <c r="AB392" s="39"/>
      <c r="AC392" s="39"/>
      <c r="AD392" s="39"/>
      <c r="AE392" s="39"/>
      <c r="AT392" s="18" t="s">
        <v>160</v>
      </c>
      <c r="AU392" s="18" t="s">
        <v>85</v>
      </c>
    </row>
    <row r="393" s="14" customFormat="1">
      <c r="A393" s="14"/>
      <c r="B393" s="274"/>
      <c r="C393" s="275"/>
      <c r="D393" s="259" t="s">
        <v>162</v>
      </c>
      <c r="E393" s="276" t="s">
        <v>1</v>
      </c>
      <c r="F393" s="277" t="s">
        <v>1057</v>
      </c>
      <c r="G393" s="275"/>
      <c r="H393" s="278">
        <v>87.447000000000003</v>
      </c>
      <c r="I393" s="279"/>
      <c r="J393" s="275"/>
      <c r="K393" s="275"/>
      <c r="L393" s="280"/>
      <c r="M393" s="281"/>
      <c r="N393" s="282"/>
      <c r="O393" s="282"/>
      <c r="P393" s="282"/>
      <c r="Q393" s="282"/>
      <c r="R393" s="282"/>
      <c r="S393" s="282"/>
      <c r="T393" s="283"/>
      <c r="U393" s="14"/>
      <c r="V393" s="14"/>
      <c r="W393" s="14"/>
      <c r="X393" s="14"/>
      <c r="Y393" s="14"/>
      <c r="Z393" s="14"/>
      <c r="AA393" s="14"/>
      <c r="AB393" s="14"/>
      <c r="AC393" s="14"/>
      <c r="AD393" s="14"/>
      <c r="AE393" s="14"/>
      <c r="AT393" s="284" t="s">
        <v>162</v>
      </c>
      <c r="AU393" s="284" t="s">
        <v>85</v>
      </c>
      <c r="AV393" s="14" t="s">
        <v>85</v>
      </c>
      <c r="AW393" s="14" t="s">
        <v>34</v>
      </c>
      <c r="AX393" s="14" t="s">
        <v>21</v>
      </c>
      <c r="AY393" s="284" t="s">
        <v>149</v>
      </c>
    </row>
    <row r="394" s="2" customFormat="1" ht="21.75" customHeight="1">
      <c r="A394" s="39"/>
      <c r="B394" s="40"/>
      <c r="C394" s="246" t="s">
        <v>505</v>
      </c>
      <c r="D394" s="246" t="s">
        <v>151</v>
      </c>
      <c r="E394" s="247" t="s">
        <v>521</v>
      </c>
      <c r="F394" s="248" t="s">
        <v>522</v>
      </c>
      <c r="G394" s="249" t="s">
        <v>243</v>
      </c>
      <c r="H394" s="250">
        <v>125.94199999999999</v>
      </c>
      <c r="I394" s="251"/>
      <c r="J394" s="252">
        <f>ROUND(I394*H394,2)</f>
        <v>0</v>
      </c>
      <c r="K394" s="248" t="s">
        <v>155</v>
      </c>
      <c r="L394" s="45"/>
      <c r="M394" s="253" t="s">
        <v>1</v>
      </c>
      <c r="N394" s="254" t="s">
        <v>42</v>
      </c>
      <c r="O394" s="92"/>
      <c r="P394" s="255">
        <f>O394*H394</f>
        <v>0</v>
      </c>
      <c r="Q394" s="255">
        <v>0</v>
      </c>
      <c r="R394" s="255">
        <f>Q394*H394</f>
        <v>0</v>
      </c>
      <c r="S394" s="255">
        <v>0</v>
      </c>
      <c r="T394" s="256">
        <f>S394*H394</f>
        <v>0</v>
      </c>
      <c r="U394" s="39"/>
      <c r="V394" s="39"/>
      <c r="W394" s="39"/>
      <c r="X394" s="39"/>
      <c r="Y394" s="39"/>
      <c r="Z394" s="39"/>
      <c r="AA394" s="39"/>
      <c r="AB394" s="39"/>
      <c r="AC394" s="39"/>
      <c r="AD394" s="39"/>
      <c r="AE394" s="39"/>
      <c r="AR394" s="257" t="s">
        <v>156</v>
      </c>
      <c r="AT394" s="257" t="s">
        <v>151</v>
      </c>
      <c r="AU394" s="257" t="s">
        <v>85</v>
      </c>
      <c r="AY394" s="18" t="s">
        <v>149</v>
      </c>
      <c r="BE394" s="258">
        <f>IF(N394="základní",J394,0)</f>
        <v>0</v>
      </c>
      <c r="BF394" s="258">
        <f>IF(N394="snížená",J394,0)</f>
        <v>0</v>
      </c>
      <c r="BG394" s="258">
        <f>IF(N394="zákl. přenesená",J394,0)</f>
        <v>0</v>
      </c>
      <c r="BH394" s="258">
        <f>IF(N394="sníž. přenesená",J394,0)</f>
        <v>0</v>
      </c>
      <c r="BI394" s="258">
        <f>IF(N394="nulová",J394,0)</f>
        <v>0</v>
      </c>
      <c r="BJ394" s="18" t="s">
        <v>21</v>
      </c>
      <c r="BK394" s="258">
        <f>ROUND(I394*H394,2)</f>
        <v>0</v>
      </c>
      <c r="BL394" s="18" t="s">
        <v>156</v>
      </c>
      <c r="BM394" s="257" t="s">
        <v>1058</v>
      </c>
    </row>
    <row r="395" s="2" customFormat="1">
      <c r="A395" s="39"/>
      <c r="B395" s="40"/>
      <c r="C395" s="41"/>
      <c r="D395" s="259" t="s">
        <v>158</v>
      </c>
      <c r="E395" s="41"/>
      <c r="F395" s="260" t="s">
        <v>524</v>
      </c>
      <c r="G395" s="41"/>
      <c r="H395" s="41"/>
      <c r="I395" s="157"/>
      <c r="J395" s="41"/>
      <c r="K395" s="41"/>
      <c r="L395" s="45"/>
      <c r="M395" s="261"/>
      <c r="N395" s="262"/>
      <c r="O395" s="92"/>
      <c r="P395" s="92"/>
      <c r="Q395" s="92"/>
      <c r="R395" s="92"/>
      <c r="S395" s="92"/>
      <c r="T395" s="93"/>
      <c r="U395" s="39"/>
      <c r="V395" s="39"/>
      <c r="W395" s="39"/>
      <c r="X395" s="39"/>
      <c r="Y395" s="39"/>
      <c r="Z395" s="39"/>
      <c r="AA395" s="39"/>
      <c r="AB395" s="39"/>
      <c r="AC395" s="39"/>
      <c r="AD395" s="39"/>
      <c r="AE395" s="39"/>
      <c r="AT395" s="18" t="s">
        <v>158</v>
      </c>
      <c r="AU395" s="18" t="s">
        <v>85</v>
      </c>
    </row>
    <row r="396" s="2" customFormat="1">
      <c r="A396" s="39"/>
      <c r="B396" s="40"/>
      <c r="C396" s="41"/>
      <c r="D396" s="259" t="s">
        <v>160</v>
      </c>
      <c r="E396" s="41"/>
      <c r="F396" s="263" t="s">
        <v>525</v>
      </c>
      <c r="G396" s="41"/>
      <c r="H396" s="41"/>
      <c r="I396" s="157"/>
      <c r="J396" s="41"/>
      <c r="K396" s="41"/>
      <c r="L396" s="45"/>
      <c r="M396" s="261"/>
      <c r="N396" s="262"/>
      <c r="O396" s="92"/>
      <c r="P396" s="92"/>
      <c r="Q396" s="92"/>
      <c r="R396" s="92"/>
      <c r="S396" s="92"/>
      <c r="T396" s="93"/>
      <c r="U396" s="39"/>
      <c r="V396" s="39"/>
      <c r="W396" s="39"/>
      <c r="X396" s="39"/>
      <c r="Y396" s="39"/>
      <c r="Z396" s="39"/>
      <c r="AA396" s="39"/>
      <c r="AB396" s="39"/>
      <c r="AC396" s="39"/>
      <c r="AD396" s="39"/>
      <c r="AE396" s="39"/>
      <c r="AT396" s="18" t="s">
        <v>160</v>
      </c>
      <c r="AU396" s="18" t="s">
        <v>85</v>
      </c>
    </row>
    <row r="397" s="2" customFormat="1" ht="16.5" customHeight="1">
      <c r="A397" s="39"/>
      <c r="B397" s="40"/>
      <c r="C397" s="246" t="s">
        <v>511</v>
      </c>
      <c r="D397" s="246" t="s">
        <v>151</v>
      </c>
      <c r="E397" s="247" t="s">
        <v>527</v>
      </c>
      <c r="F397" s="248" t="s">
        <v>528</v>
      </c>
      <c r="G397" s="249" t="s">
        <v>243</v>
      </c>
      <c r="H397" s="250">
        <v>881.59400000000005</v>
      </c>
      <c r="I397" s="251"/>
      <c r="J397" s="252">
        <f>ROUND(I397*H397,2)</f>
        <v>0</v>
      </c>
      <c r="K397" s="248" t="s">
        <v>155</v>
      </c>
      <c r="L397" s="45"/>
      <c r="M397" s="253" t="s">
        <v>1</v>
      </c>
      <c r="N397" s="254" t="s">
        <v>42</v>
      </c>
      <c r="O397" s="92"/>
      <c r="P397" s="255">
        <f>O397*H397</f>
        <v>0</v>
      </c>
      <c r="Q397" s="255">
        <v>0</v>
      </c>
      <c r="R397" s="255">
        <f>Q397*H397</f>
        <v>0</v>
      </c>
      <c r="S397" s="255">
        <v>0</v>
      </c>
      <c r="T397" s="256">
        <f>S397*H397</f>
        <v>0</v>
      </c>
      <c r="U397" s="39"/>
      <c r="V397" s="39"/>
      <c r="W397" s="39"/>
      <c r="X397" s="39"/>
      <c r="Y397" s="39"/>
      <c r="Z397" s="39"/>
      <c r="AA397" s="39"/>
      <c r="AB397" s="39"/>
      <c r="AC397" s="39"/>
      <c r="AD397" s="39"/>
      <c r="AE397" s="39"/>
      <c r="AR397" s="257" t="s">
        <v>156</v>
      </c>
      <c r="AT397" s="257" t="s">
        <v>151</v>
      </c>
      <c r="AU397" s="257" t="s">
        <v>85</v>
      </c>
      <c r="AY397" s="18" t="s">
        <v>149</v>
      </c>
      <c r="BE397" s="258">
        <f>IF(N397="základní",J397,0)</f>
        <v>0</v>
      </c>
      <c r="BF397" s="258">
        <f>IF(N397="snížená",J397,0)</f>
        <v>0</v>
      </c>
      <c r="BG397" s="258">
        <f>IF(N397="zákl. přenesená",J397,0)</f>
        <v>0</v>
      </c>
      <c r="BH397" s="258">
        <f>IF(N397="sníž. přenesená",J397,0)</f>
        <v>0</v>
      </c>
      <c r="BI397" s="258">
        <f>IF(N397="nulová",J397,0)</f>
        <v>0</v>
      </c>
      <c r="BJ397" s="18" t="s">
        <v>21</v>
      </c>
      <c r="BK397" s="258">
        <f>ROUND(I397*H397,2)</f>
        <v>0</v>
      </c>
      <c r="BL397" s="18" t="s">
        <v>156</v>
      </c>
      <c r="BM397" s="257" t="s">
        <v>1059</v>
      </c>
    </row>
    <row r="398" s="2" customFormat="1">
      <c r="A398" s="39"/>
      <c r="B398" s="40"/>
      <c r="C398" s="41"/>
      <c r="D398" s="259" t="s">
        <v>158</v>
      </c>
      <c r="E398" s="41"/>
      <c r="F398" s="260" t="s">
        <v>530</v>
      </c>
      <c r="G398" s="41"/>
      <c r="H398" s="41"/>
      <c r="I398" s="157"/>
      <c r="J398" s="41"/>
      <c r="K398" s="41"/>
      <c r="L398" s="45"/>
      <c r="M398" s="261"/>
      <c r="N398" s="262"/>
      <c r="O398" s="92"/>
      <c r="P398" s="92"/>
      <c r="Q398" s="92"/>
      <c r="R398" s="92"/>
      <c r="S398" s="92"/>
      <c r="T398" s="93"/>
      <c r="U398" s="39"/>
      <c r="V398" s="39"/>
      <c r="W398" s="39"/>
      <c r="X398" s="39"/>
      <c r="Y398" s="39"/>
      <c r="Z398" s="39"/>
      <c r="AA398" s="39"/>
      <c r="AB398" s="39"/>
      <c r="AC398" s="39"/>
      <c r="AD398" s="39"/>
      <c r="AE398" s="39"/>
      <c r="AT398" s="18" t="s">
        <v>158</v>
      </c>
      <c r="AU398" s="18" t="s">
        <v>85</v>
      </c>
    </row>
    <row r="399" s="2" customFormat="1">
      <c r="A399" s="39"/>
      <c r="B399" s="40"/>
      <c r="C399" s="41"/>
      <c r="D399" s="259" t="s">
        <v>160</v>
      </c>
      <c r="E399" s="41"/>
      <c r="F399" s="263" t="s">
        <v>525</v>
      </c>
      <c r="G399" s="41"/>
      <c r="H399" s="41"/>
      <c r="I399" s="157"/>
      <c r="J399" s="41"/>
      <c r="K399" s="41"/>
      <c r="L399" s="45"/>
      <c r="M399" s="261"/>
      <c r="N399" s="262"/>
      <c r="O399" s="92"/>
      <c r="P399" s="92"/>
      <c r="Q399" s="92"/>
      <c r="R399" s="92"/>
      <c r="S399" s="92"/>
      <c r="T399" s="93"/>
      <c r="U399" s="39"/>
      <c r="V399" s="39"/>
      <c r="W399" s="39"/>
      <c r="X399" s="39"/>
      <c r="Y399" s="39"/>
      <c r="Z399" s="39"/>
      <c r="AA399" s="39"/>
      <c r="AB399" s="39"/>
      <c r="AC399" s="39"/>
      <c r="AD399" s="39"/>
      <c r="AE399" s="39"/>
      <c r="AT399" s="18" t="s">
        <v>160</v>
      </c>
      <c r="AU399" s="18" t="s">
        <v>85</v>
      </c>
    </row>
    <row r="400" s="2" customFormat="1">
      <c r="A400" s="39"/>
      <c r="B400" s="40"/>
      <c r="C400" s="41"/>
      <c r="D400" s="259" t="s">
        <v>180</v>
      </c>
      <c r="E400" s="41"/>
      <c r="F400" s="263" t="s">
        <v>957</v>
      </c>
      <c r="G400" s="41"/>
      <c r="H400" s="41"/>
      <c r="I400" s="157"/>
      <c r="J400" s="41"/>
      <c r="K400" s="41"/>
      <c r="L400" s="45"/>
      <c r="M400" s="261"/>
      <c r="N400" s="262"/>
      <c r="O400" s="92"/>
      <c r="P400" s="92"/>
      <c r="Q400" s="92"/>
      <c r="R400" s="92"/>
      <c r="S400" s="92"/>
      <c r="T400" s="93"/>
      <c r="U400" s="39"/>
      <c r="V400" s="39"/>
      <c r="W400" s="39"/>
      <c r="X400" s="39"/>
      <c r="Y400" s="39"/>
      <c r="Z400" s="39"/>
      <c r="AA400" s="39"/>
      <c r="AB400" s="39"/>
      <c r="AC400" s="39"/>
      <c r="AD400" s="39"/>
      <c r="AE400" s="39"/>
      <c r="AT400" s="18" t="s">
        <v>180</v>
      </c>
      <c r="AU400" s="18" t="s">
        <v>85</v>
      </c>
    </row>
    <row r="401" s="14" customFormat="1">
      <c r="A401" s="14"/>
      <c r="B401" s="274"/>
      <c r="C401" s="275"/>
      <c r="D401" s="259" t="s">
        <v>162</v>
      </c>
      <c r="E401" s="276" t="s">
        <v>1</v>
      </c>
      <c r="F401" s="277" t="s">
        <v>1060</v>
      </c>
      <c r="G401" s="275"/>
      <c r="H401" s="278">
        <v>881.59400000000005</v>
      </c>
      <c r="I401" s="279"/>
      <c r="J401" s="275"/>
      <c r="K401" s="275"/>
      <c r="L401" s="280"/>
      <c r="M401" s="281"/>
      <c r="N401" s="282"/>
      <c r="O401" s="282"/>
      <c r="P401" s="282"/>
      <c r="Q401" s="282"/>
      <c r="R401" s="282"/>
      <c r="S401" s="282"/>
      <c r="T401" s="283"/>
      <c r="U401" s="14"/>
      <c r="V401" s="14"/>
      <c r="W401" s="14"/>
      <c r="X401" s="14"/>
      <c r="Y401" s="14"/>
      <c r="Z401" s="14"/>
      <c r="AA401" s="14"/>
      <c r="AB401" s="14"/>
      <c r="AC401" s="14"/>
      <c r="AD401" s="14"/>
      <c r="AE401" s="14"/>
      <c r="AT401" s="284" t="s">
        <v>162</v>
      </c>
      <c r="AU401" s="284" t="s">
        <v>85</v>
      </c>
      <c r="AV401" s="14" t="s">
        <v>85</v>
      </c>
      <c r="AW401" s="14" t="s">
        <v>34</v>
      </c>
      <c r="AX401" s="14" t="s">
        <v>21</v>
      </c>
      <c r="AY401" s="284" t="s">
        <v>149</v>
      </c>
    </row>
    <row r="402" s="2" customFormat="1" ht="21.75" customHeight="1">
      <c r="A402" s="39"/>
      <c r="B402" s="40"/>
      <c r="C402" s="246" t="s">
        <v>516</v>
      </c>
      <c r="D402" s="246" t="s">
        <v>151</v>
      </c>
      <c r="E402" s="247" t="s">
        <v>533</v>
      </c>
      <c r="F402" s="248" t="s">
        <v>534</v>
      </c>
      <c r="G402" s="249" t="s">
        <v>243</v>
      </c>
      <c r="H402" s="250">
        <v>125.94199999999999</v>
      </c>
      <c r="I402" s="251"/>
      <c r="J402" s="252">
        <f>ROUND(I402*H402,2)</f>
        <v>0</v>
      </c>
      <c r="K402" s="248" t="s">
        <v>155</v>
      </c>
      <c r="L402" s="45"/>
      <c r="M402" s="253" t="s">
        <v>1</v>
      </c>
      <c r="N402" s="254" t="s">
        <v>42</v>
      </c>
      <c r="O402" s="92"/>
      <c r="P402" s="255">
        <f>O402*H402</f>
        <v>0</v>
      </c>
      <c r="Q402" s="255">
        <v>0</v>
      </c>
      <c r="R402" s="255">
        <f>Q402*H402</f>
        <v>0</v>
      </c>
      <c r="S402" s="255">
        <v>0</v>
      </c>
      <c r="T402" s="256">
        <f>S402*H402</f>
        <v>0</v>
      </c>
      <c r="U402" s="39"/>
      <c r="V402" s="39"/>
      <c r="W402" s="39"/>
      <c r="X402" s="39"/>
      <c r="Y402" s="39"/>
      <c r="Z402" s="39"/>
      <c r="AA402" s="39"/>
      <c r="AB402" s="39"/>
      <c r="AC402" s="39"/>
      <c r="AD402" s="39"/>
      <c r="AE402" s="39"/>
      <c r="AR402" s="257" t="s">
        <v>156</v>
      </c>
      <c r="AT402" s="257" t="s">
        <v>151</v>
      </c>
      <c r="AU402" s="257" t="s">
        <v>85</v>
      </c>
      <c r="AY402" s="18" t="s">
        <v>149</v>
      </c>
      <c r="BE402" s="258">
        <f>IF(N402="základní",J402,0)</f>
        <v>0</v>
      </c>
      <c r="BF402" s="258">
        <f>IF(N402="snížená",J402,0)</f>
        <v>0</v>
      </c>
      <c r="BG402" s="258">
        <f>IF(N402="zákl. přenesená",J402,0)</f>
        <v>0</v>
      </c>
      <c r="BH402" s="258">
        <f>IF(N402="sníž. přenesená",J402,0)</f>
        <v>0</v>
      </c>
      <c r="BI402" s="258">
        <f>IF(N402="nulová",J402,0)</f>
        <v>0</v>
      </c>
      <c r="BJ402" s="18" t="s">
        <v>21</v>
      </c>
      <c r="BK402" s="258">
        <f>ROUND(I402*H402,2)</f>
        <v>0</v>
      </c>
      <c r="BL402" s="18" t="s">
        <v>156</v>
      </c>
      <c r="BM402" s="257" t="s">
        <v>1061</v>
      </c>
    </row>
    <row r="403" s="2" customFormat="1">
      <c r="A403" s="39"/>
      <c r="B403" s="40"/>
      <c r="C403" s="41"/>
      <c r="D403" s="259" t="s">
        <v>158</v>
      </c>
      <c r="E403" s="41"/>
      <c r="F403" s="260" t="s">
        <v>536</v>
      </c>
      <c r="G403" s="41"/>
      <c r="H403" s="41"/>
      <c r="I403" s="157"/>
      <c r="J403" s="41"/>
      <c r="K403" s="41"/>
      <c r="L403" s="45"/>
      <c r="M403" s="261"/>
      <c r="N403" s="262"/>
      <c r="O403" s="92"/>
      <c r="P403" s="92"/>
      <c r="Q403" s="92"/>
      <c r="R403" s="92"/>
      <c r="S403" s="92"/>
      <c r="T403" s="93"/>
      <c r="U403" s="39"/>
      <c r="V403" s="39"/>
      <c r="W403" s="39"/>
      <c r="X403" s="39"/>
      <c r="Y403" s="39"/>
      <c r="Z403" s="39"/>
      <c r="AA403" s="39"/>
      <c r="AB403" s="39"/>
      <c r="AC403" s="39"/>
      <c r="AD403" s="39"/>
      <c r="AE403" s="39"/>
      <c r="AT403" s="18" t="s">
        <v>158</v>
      </c>
      <c r="AU403" s="18" t="s">
        <v>85</v>
      </c>
    </row>
    <row r="404" s="12" customFormat="1" ht="22.8" customHeight="1">
      <c r="A404" s="12"/>
      <c r="B404" s="230"/>
      <c r="C404" s="231"/>
      <c r="D404" s="232" t="s">
        <v>76</v>
      </c>
      <c r="E404" s="244" t="s">
        <v>539</v>
      </c>
      <c r="F404" s="244" t="s">
        <v>540</v>
      </c>
      <c r="G404" s="231"/>
      <c r="H404" s="231"/>
      <c r="I404" s="234"/>
      <c r="J404" s="245">
        <f>BK404</f>
        <v>0</v>
      </c>
      <c r="K404" s="231"/>
      <c r="L404" s="236"/>
      <c r="M404" s="237"/>
      <c r="N404" s="238"/>
      <c r="O404" s="238"/>
      <c r="P404" s="239">
        <f>SUM(P405:P408)</f>
        <v>0</v>
      </c>
      <c r="Q404" s="238"/>
      <c r="R404" s="239">
        <f>SUM(R405:R408)</f>
        <v>0</v>
      </c>
      <c r="S404" s="238"/>
      <c r="T404" s="240">
        <f>SUM(T405:T408)</f>
        <v>0</v>
      </c>
      <c r="U404" s="12"/>
      <c r="V404" s="12"/>
      <c r="W404" s="12"/>
      <c r="X404" s="12"/>
      <c r="Y404" s="12"/>
      <c r="Z404" s="12"/>
      <c r="AA404" s="12"/>
      <c r="AB404" s="12"/>
      <c r="AC404" s="12"/>
      <c r="AD404" s="12"/>
      <c r="AE404" s="12"/>
      <c r="AR404" s="241" t="s">
        <v>21</v>
      </c>
      <c r="AT404" s="242" t="s">
        <v>76</v>
      </c>
      <c r="AU404" s="242" t="s">
        <v>21</v>
      </c>
      <c r="AY404" s="241" t="s">
        <v>149</v>
      </c>
      <c r="BK404" s="243">
        <f>SUM(BK405:BK408)</f>
        <v>0</v>
      </c>
    </row>
    <row r="405" s="2" customFormat="1" ht="21.75" customHeight="1">
      <c r="A405" s="39"/>
      <c r="B405" s="40"/>
      <c r="C405" s="246" t="s">
        <v>520</v>
      </c>
      <c r="D405" s="246" t="s">
        <v>151</v>
      </c>
      <c r="E405" s="247" t="s">
        <v>542</v>
      </c>
      <c r="F405" s="248" t="s">
        <v>543</v>
      </c>
      <c r="G405" s="249" t="s">
        <v>243</v>
      </c>
      <c r="H405" s="250">
        <v>997.11900000000003</v>
      </c>
      <c r="I405" s="251"/>
      <c r="J405" s="252">
        <f>ROUND(I405*H405,2)</f>
        <v>0</v>
      </c>
      <c r="K405" s="248" t="s">
        <v>155</v>
      </c>
      <c r="L405" s="45"/>
      <c r="M405" s="253" t="s">
        <v>1</v>
      </c>
      <c r="N405" s="254" t="s">
        <v>42</v>
      </c>
      <c r="O405" s="92"/>
      <c r="P405" s="255">
        <f>O405*H405</f>
        <v>0</v>
      </c>
      <c r="Q405" s="255">
        <v>0</v>
      </c>
      <c r="R405" s="255">
        <f>Q405*H405</f>
        <v>0</v>
      </c>
      <c r="S405" s="255">
        <v>0</v>
      </c>
      <c r="T405" s="256">
        <f>S405*H405</f>
        <v>0</v>
      </c>
      <c r="U405" s="39"/>
      <c r="V405" s="39"/>
      <c r="W405" s="39"/>
      <c r="X405" s="39"/>
      <c r="Y405" s="39"/>
      <c r="Z405" s="39"/>
      <c r="AA405" s="39"/>
      <c r="AB405" s="39"/>
      <c r="AC405" s="39"/>
      <c r="AD405" s="39"/>
      <c r="AE405" s="39"/>
      <c r="AR405" s="257" t="s">
        <v>156</v>
      </c>
      <c r="AT405" s="257" t="s">
        <v>151</v>
      </c>
      <c r="AU405" s="257" t="s">
        <v>85</v>
      </c>
      <c r="AY405" s="18" t="s">
        <v>149</v>
      </c>
      <c r="BE405" s="258">
        <f>IF(N405="základní",J405,0)</f>
        <v>0</v>
      </c>
      <c r="BF405" s="258">
        <f>IF(N405="snížená",J405,0)</f>
        <v>0</v>
      </c>
      <c r="BG405" s="258">
        <f>IF(N405="zákl. přenesená",J405,0)</f>
        <v>0</v>
      </c>
      <c r="BH405" s="258">
        <f>IF(N405="sníž. přenesená",J405,0)</f>
        <v>0</v>
      </c>
      <c r="BI405" s="258">
        <f>IF(N405="nulová",J405,0)</f>
        <v>0</v>
      </c>
      <c r="BJ405" s="18" t="s">
        <v>21</v>
      </c>
      <c r="BK405" s="258">
        <f>ROUND(I405*H405,2)</f>
        <v>0</v>
      </c>
      <c r="BL405" s="18" t="s">
        <v>156</v>
      </c>
      <c r="BM405" s="257" t="s">
        <v>1062</v>
      </c>
    </row>
    <row r="406" s="2" customFormat="1">
      <c r="A406" s="39"/>
      <c r="B406" s="40"/>
      <c r="C406" s="41"/>
      <c r="D406" s="259" t="s">
        <v>158</v>
      </c>
      <c r="E406" s="41"/>
      <c r="F406" s="260" t="s">
        <v>545</v>
      </c>
      <c r="G406" s="41"/>
      <c r="H406" s="41"/>
      <c r="I406" s="157"/>
      <c r="J406" s="41"/>
      <c r="K406" s="41"/>
      <c r="L406" s="45"/>
      <c r="M406" s="261"/>
      <c r="N406" s="262"/>
      <c r="O406" s="92"/>
      <c r="P406" s="92"/>
      <c r="Q406" s="92"/>
      <c r="R406" s="92"/>
      <c r="S406" s="92"/>
      <c r="T406" s="93"/>
      <c r="U406" s="39"/>
      <c r="V406" s="39"/>
      <c r="W406" s="39"/>
      <c r="X406" s="39"/>
      <c r="Y406" s="39"/>
      <c r="Z406" s="39"/>
      <c r="AA406" s="39"/>
      <c r="AB406" s="39"/>
      <c r="AC406" s="39"/>
      <c r="AD406" s="39"/>
      <c r="AE406" s="39"/>
      <c r="AT406" s="18" t="s">
        <v>158</v>
      </c>
      <c r="AU406" s="18" t="s">
        <v>85</v>
      </c>
    </row>
    <row r="407" s="2" customFormat="1">
      <c r="A407" s="39"/>
      <c r="B407" s="40"/>
      <c r="C407" s="41"/>
      <c r="D407" s="259" t="s">
        <v>160</v>
      </c>
      <c r="E407" s="41"/>
      <c r="F407" s="263" t="s">
        <v>546</v>
      </c>
      <c r="G407" s="41"/>
      <c r="H407" s="41"/>
      <c r="I407" s="157"/>
      <c r="J407" s="41"/>
      <c r="K407" s="41"/>
      <c r="L407" s="45"/>
      <c r="M407" s="261"/>
      <c r="N407" s="262"/>
      <c r="O407" s="92"/>
      <c r="P407" s="92"/>
      <c r="Q407" s="92"/>
      <c r="R407" s="92"/>
      <c r="S407" s="92"/>
      <c r="T407" s="93"/>
      <c r="U407" s="39"/>
      <c r="V407" s="39"/>
      <c r="W407" s="39"/>
      <c r="X407" s="39"/>
      <c r="Y407" s="39"/>
      <c r="Z407" s="39"/>
      <c r="AA407" s="39"/>
      <c r="AB407" s="39"/>
      <c r="AC407" s="39"/>
      <c r="AD407" s="39"/>
      <c r="AE407" s="39"/>
      <c r="AT407" s="18" t="s">
        <v>160</v>
      </c>
      <c r="AU407" s="18" t="s">
        <v>85</v>
      </c>
    </row>
    <row r="408" s="2" customFormat="1">
      <c r="A408" s="39"/>
      <c r="B408" s="40"/>
      <c r="C408" s="41"/>
      <c r="D408" s="259" t="s">
        <v>180</v>
      </c>
      <c r="E408" s="41"/>
      <c r="F408" s="263" t="s">
        <v>1063</v>
      </c>
      <c r="G408" s="41"/>
      <c r="H408" s="41"/>
      <c r="I408" s="157"/>
      <c r="J408" s="41"/>
      <c r="K408" s="41"/>
      <c r="L408" s="45"/>
      <c r="M408" s="261"/>
      <c r="N408" s="262"/>
      <c r="O408" s="92"/>
      <c r="P408" s="92"/>
      <c r="Q408" s="92"/>
      <c r="R408" s="92"/>
      <c r="S408" s="92"/>
      <c r="T408" s="93"/>
      <c r="U408" s="39"/>
      <c r="V408" s="39"/>
      <c r="W408" s="39"/>
      <c r="X408" s="39"/>
      <c r="Y408" s="39"/>
      <c r="Z408" s="39"/>
      <c r="AA408" s="39"/>
      <c r="AB408" s="39"/>
      <c r="AC408" s="39"/>
      <c r="AD408" s="39"/>
      <c r="AE408" s="39"/>
      <c r="AT408" s="18" t="s">
        <v>180</v>
      </c>
      <c r="AU408" s="18" t="s">
        <v>85</v>
      </c>
    </row>
    <row r="409" s="12" customFormat="1" ht="25.92" customHeight="1">
      <c r="A409" s="12"/>
      <c r="B409" s="230"/>
      <c r="C409" s="231"/>
      <c r="D409" s="232" t="s">
        <v>76</v>
      </c>
      <c r="E409" s="233" t="s">
        <v>553</v>
      </c>
      <c r="F409" s="233" t="s">
        <v>554</v>
      </c>
      <c r="G409" s="231"/>
      <c r="H409" s="231"/>
      <c r="I409" s="234"/>
      <c r="J409" s="235">
        <f>BK409</f>
        <v>0</v>
      </c>
      <c r="K409" s="231"/>
      <c r="L409" s="236"/>
      <c r="M409" s="237"/>
      <c r="N409" s="238"/>
      <c r="O409" s="238"/>
      <c r="P409" s="239">
        <f>SUM(P410:P434)</f>
        <v>0</v>
      </c>
      <c r="Q409" s="238"/>
      <c r="R409" s="239">
        <f>SUM(R410:R434)</f>
        <v>0.17099999999999999</v>
      </c>
      <c r="S409" s="238"/>
      <c r="T409" s="240">
        <f>SUM(T410:T434)</f>
        <v>0</v>
      </c>
      <c r="U409" s="12"/>
      <c r="V409" s="12"/>
      <c r="W409" s="12"/>
      <c r="X409" s="12"/>
      <c r="Y409" s="12"/>
      <c r="Z409" s="12"/>
      <c r="AA409" s="12"/>
      <c r="AB409" s="12"/>
      <c r="AC409" s="12"/>
      <c r="AD409" s="12"/>
      <c r="AE409" s="12"/>
      <c r="AR409" s="241" t="s">
        <v>85</v>
      </c>
      <c r="AT409" s="242" t="s">
        <v>76</v>
      </c>
      <c r="AU409" s="242" t="s">
        <v>77</v>
      </c>
      <c r="AY409" s="241" t="s">
        <v>149</v>
      </c>
      <c r="BK409" s="243">
        <f>SUM(BK410:BK434)</f>
        <v>0</v>
      </c>
    </row>
    <row r="410" s="2" customFormat="1" ht="21.75" customHeight="1">
      <c r="A410" s="39"/>
      <c r="B410" s="40"/>
      <c r="C410" s="246" t="s">
        <v>526</v>
      </c>
      <c r="D410" s="246" t="s">
        <v>151</v>
      </c>
      <c r="E410" s="247" t="s">
        <v>556</v>
      </c>
      <c r="F410" s="248" t="s">
        <v>557</v>
      </c>
      <c r="G410" s="249" t="s">
        <v>154</v>
      </c>
      <c r="H410" s="250">
        <v>148.59999999999999</v>
      </c>
      <c r="I410" s="251"/>
      <c r="J410" s="252">
        <f>ROUND(I410*H410,2)</f>
        <v>0</v>
      </c>
      <c r="K410" s="248" t="s">
        <v>155</v>
      </c>
      <c r="L410" s="45"/>
      <c r="M410" s="253" t="s">
        <v>1</v>
      </c>
      <c r="N410" s="254" t="s">
        <v>42</v>
      </c>
      <c r="O410" s="92"/>
      <c r="P410" s="255">
        <f>O410*H410</f>
        <v>0</v>
      </c>
      <c r="Q410" s="255">
        <v>0</v>
      </c>
      <c r="R410" s="255">
        <f>Q410*H410</f>
        <v>0</v>
      </c>
      <c r="S410" s="255">
        <v>0</v>
      </c>
      <c r="T410" s="256">
        <f>S410*H410</f>
        <v>0</v>
      </c>
      <c r="U410" s="39"/>
      <c r="V410" s="39"/>
      <c r="W410" s="39"/>
      <c r="X410" s="39"/>
      <c r="Y410" s="39"/>
      <c r="Z410" s="39"/>
      <c r="AA410" s="39"/>
      <c r="AB410" s="39"/>
      <c r="AC410" s="39"/>
      <c r="AD410" s="39"/>
      <c r="AE410" s="39"/>
      <c r="AR410" s="257" t="s">
        <v>292</v>
      </c>
      <c r="AT410" s="257" t="s">
        <v>151</v>
      </c>
      <c r="AU410" s="257" t="s">
        <v>21</v>
      </c>
      <c r="AY410" s="18" t="s">
        <v>149</v>
      </c>
      <c r="BE410" s="258">
        <f>IF(N410="základní",J410,0)</f>
        <v>0</v>
      </c>
      <c r="BF410" s="258">
        <f>IF(N410="snížená",J410,0)</f>
        <v>0</v>
      </c>
      <c r="BG410" s="258">
        <f>IF(N410="zákl. přenesená",J410,0)</f>
        <v>0</v>
      </c>
      <c r="BH410" s="258">
        <f>IF(N410="sníž. přenesená",J410,0)</f>
        <v>0</v>
      </c>
      <c r="BI410" s="258">
        <f>IF(N410="nulová",J410,0)</f>
        <v>0</v>
      </c>
      <c r="BJ410" s="18" t="s">
        <v>21</v>
      </c>
      <c r="BK410" s="258">
        <f>ROUND(I410*H410,2)</f>
        <v>0</v>
      </c>
      <c r="BL410" s="18" t="s">
        <v>292</v>
      </c>
      <c r="BM410" s="257" t="s">
        <v>1064</v>
      </c>
    </row>
    <row r="411" s="2" customFormat="1">
      <c r="A411" s="39"/>
      <c r="B411" s="40"/>
      <c r="C411" s="41"/>
      <c r="D411" s="259" t="s">
        <v>158</v>
      </c>
      <c r="E411" s="41"/>
      <c r="F411" s="260" t="s">
        <v>559</v>
      </c>
      <c r="G411" s="41"/>
      <c r="H411" s="41"/>
      <c r="I411" s="157"/>
      <c r="J411" s="41"/>
      <c r="K411" s="41"/>
      <c r="L411" s="45"/>
      <c r="M411" s="261"/>
      <c r="N411" s="262"/>
      <c r="O411" s="92"/>
      <c r="P411" s="92"/>
      <c r="Q411" s="92"/>
      <c r="R411" s="92"/>
      <c r="S411" s="92"/>
      <c r="T411" s="93"/>
      <c r="U411" s="39"/>
      <c r="V411" s="39"/>
      <c r="W411" s="39"/>
      <c r="X411" s="39"/>
      <c r="Y411" s="39"/>
      <c r="Z411" s="39"/>
      <c r="AA411" s="39"/>
      <c r="AB411" s="39"/>
      <c r="AC411" s="39"/>
      <c r="AD411" s="39"/>
      <c r="AE411" s="39"/>
      <c r="AT411" s="18" t="s">
        <v>158</v>
      </c>
      <c r="AU411" s="18" t="s">
        <v>21</v>
      </c>
    </row>
    <row r="412" s="2" customFormat="1">
      <c r="A412" s="39"/>
      <c r="B412" s="40"/>
      <c r="C412" s="41"/>
      <c r="D412" s="259" t="s">
        <v>180</v>
      </c>
      <c r="E412" s="41"/>
      <c r="F412" s="263" t="s">
        <v>560</v>
      </c>
      <c r="G412" s="41"/>
      <c r="H412" s="41"/>
      <c r="I412" s="157"/>
      <c r="J412" s="41"/>
      <c r="K412" s="41"/>
      <c r="L412" s="45"/>
      <c r="M412" s="261"/>
      <c r="N412" s="262"/>
      <c r="O412" s="92"/>
      <c r="P412" s="92"/>
      <c r="Q412" s="92"/>
      <c r="R412" s="92"/>
      <c r="S412" s="92"/>
      <c r="T412" s="93"/>
      <c r="U412" s="39"/>
      <c r="V412" s="39"/>
      <c r="W412" s="39"/>
      <c r="X412" s="39"/>
      <c r="Y412" s="39"/>
      <c r="Z412" s="39"/>
      <c r="AA412" s="39"/>
      <c r="AB412" s="39"/>
      <c r="AC412" s="39"/>
      <c r="AD412" s="39"/>
      <c r="AE412" s="39"/>
      <c r="AT412" s="18" t="s">
        <v>180</v>
      </c>
      <c r="AU412" s="18" t="s">
        <v>21</v>
      </c>
    </row>
    <row r="413" s="13" customFormat="1">
      <c r="A413" s="13"/>
      <c r="B413" s="264"/>
      <c r="C413" s="265"/>
      <c r="D413" s="259" t="s">
        <v>162</v>
      </c>
      <c r="E413" s="266" t="s">
        <v>1</v>
      </c>
      <c r="F413" s="267" t="s">
        <v>1065</v>
      </c>
      <c r="G413" s="265"/>
      <c r="H413" s="266" t="s">
        <v>1</v>
      </c>
      <c r="I413" s="268"/>
      <c r="J413" s="265"/>
      <c r="K413" s="265"/>
      <c r="L413" s="269"/>
      <c r="M413" s="270"/>
      <c r="N413" s="271"/>
      <c r="O413" s="271"/>
      <c r="P413" s="271"/>
      <c r="Q413" s="271"/>
      <c r="R413" s="271"/>
      <c r="S413" s="271"/>
      <c r="T413" s="272"/>
      <c r="U413" s="13"/>
      <c r="V413" s="13"/>
      <c r="W413" s="13"/>
      <c r="X413" s="13"/>
      <c r="Y413" s="13"/>
      <c r="Z413" s="13"/>
      <c r="AA413" s="13"/>
      <c r="AB413" s="13"/>
      <c r="AC413" s="13"/>
      <c r="AD413" s="13"/>
      <c r="AE413" s="13"/>
      <c r="AT413" s="273" t="s">
        <v>162</v>
      </c>
      <c r="AU413" s="273" t="s">
        <v>21</v>
      </c>
      <c r="AV413" s="13" t="s">
        <v>21</v>
      </c>
      <c r="AW413" s="13" t="s">
        <v>34</v>
      </c>
      <c r="AX413" s="13" t="s">
        <v>77</v>
      </c>
      <c r="AY413" s="273" t="s">
        <v>149</v>
      </c>
    </row>
    <row r="414" s="14" customFormat="1">
      <c r="A414" s="14"/>
      <c r="B414" s="274"/>
      <c r="C414" s="275"/>
      <c r="D414" s="259" t="s">
        <v>162</v>
      </c>
      <c r="E414" s="276" t="s">
        <v>1</v>
      </c>
      <c r="F414" s="277" t="s">
        <v>1066</v>
      </c>
      <c r="G414" s="275"/>
      <c r="H414" s="278">
        <v>139.08000000000001</v>
      </c>
      <c r="I414" s="279"/>
      <c r="J414" s="275"/>
      <c r="K414" s="275"/>
      <c r="L414" s="280"/>
      <c r="M414" s="281"/>
      <c r="N414" s="282"/>
      <c r="O414" s="282"/>
      <c r="P414" s="282"/>
      <c r="Q414" s="282"/>
      <c r="R414" s="282"/>
      <c r="S414" s="282"/>
      <c r="T414" s="283"/>
      <c r="U414" s="14"/>
      <c r="V414" s="14"/>
      <c r="W414" s="14"/>
      <c r="X414" s="14"/>
      <c r="Y414" s="14"/>
      <c r="Z414" s="14"/>
      <c r="AA414" s="14"/>
      <c r="AB414" s="14"/>
      <c r="AC414" s="14"/>
      <c r="AD414" s="14"/>
      <c r="AE414" s="14"/>
      <c r="AT414" s="284" t="s">
        <v>162</v>
      </c>
      <c r="AU414" s="284" t="s">
        <v>21</v>
      </c>
      <c r="AV414" s="14" t="s">
        <v>85</v>
      </c>
      <c r="AW414" s="14" t="s">
        <v>34</v>
      </c>
      <c r="AX414" s="14" t="s">
        <v>77</v>
      </c>
      <c r="AY414" s="284" t="s">
        <v>149</v>
      </c>
    </row>
    <row r="415" s="14" customFormat="1">
      <c r="A415" s="14"/>
      <c r="B415" s="274"/>
      <c r="C415" s="275"/>
      <c r="D415" s="259" t="s">
        <v>162</v>
      </c>
      <c r="E415" s="276" t="s">
        <v>1</v>
      </c>
      <c r="F415" s="277" t="s">
        <v>1067</v>
      </c>
      <c r="G415" s="275"/>
      <c r="H415" s="278">
        <v>2.52</v>
      </c>
      <c r="I415" s="279"/>
      <c r="J415" s="275"/>
      <c r="K415" s="275"/>
      <c r="L415" s="280"/>
      <c r="M415" s="281"/>
      <c r="N415" s="282"/>
      <c r="O415" s="282"/>
      <c r="P415" s="282"/>
      <c r="Q415" s="282"/>
      <c r="R415" s="282"/>
      <c r="S415" s="282"/>
      <c r="T415" s="283"/>
      <c r="U415" s="14"/>
      <c r="V415" s="14"/>
      <c r="W415" s="14"/>
      <c r="X415" s="14"/>
      <c r="Y415" s="14"/>
      <c r="Z415" s="14"/>
      <c r="AA415" s="14"/>
      <c r="AB415" s="14"/>
      <c r="AC415" s="14"/>
      <c r="AD415" s="14"/>
      <c r="AE415" s="14"/>
      <c r="AT415" s="284" t="s">
        <v>162</v>
      </c>
      <c r="AU415" s="284" t="s">
        <v>21</v>
      </c>
      <c r="AV415" s="14" t="s">
        <v>85</v>
      </c>
      <c r="AW415" s="14" t="s">
        <v>34</v>
      </c>
      <c r="AX415" s="14" t="s">
        <v>77</v>
      </c>
      <c r="AY415" s="284" t="s">
        <v>149</v>
      </c>
    </row>
    <row r="416" s="13" customFormat="1">
      <c r="A416" s="13"/>
      <c r="B416" s="264"/>
      <c r="C416" s="265"/>
      <c r="D416" s="259" t="s">
        <v>162</v>
      </c>
      <c r="E416" s="266" t="s">
        <v>1</v>
      </c>
      <c r="F416" s="267" t="s">
        <v>1068</v>
      </c>
      <c r="G416" s="265"/>
      <c r="H416" s="266" t="s">
        <v>1</v>
      </c>
      <c r="I416" s="268"/>
      <c r="J416" s="265"/>
      <c r="K416" s="265"/>
      <c r="L416" s="269"/>
      <c r="M416" s="270"/>
      <c r="N416" s="271"/>
      <c r="O416" s="271"/>
      <c r="P416" s="271"/>
      <c r="Q416" s="271"/>
      <c r="R416" s="271"/>
      <c r="S416" s="271"/>
      <c r="T416" s="272"/>
      <c r="U416" s="13"/>
      <c r="V416" s="13"/>
      <c r="W416" s="13"/>
      <c r="X416" s="13"/>
      <c r="Y416" s="13"/>
      <c r="Z416" s="13"/>
      <c r="AA416" s="13"/>
      <c r="AB416" s="13"/>
      <c r="AC416" s="13"/>
      <c r="AD416" s="13"/>
      <c r="AE416" s="13"/>
      <c r="AT416" s="273" t="s">
        <v>162</v>
      </c>
      <c r="AU416" s="273" t="s">
        <v>21</v>
      </c>
      <c r="AV416" s="13" t="s">
        <v>21</v>
      </c>
      <c r="AW416" s="13" t="s">
        <v>34</v>
      </c>
      <c r="AX416" s="13" t="s">
        <v>77</v>
      </c>
      <c r="AY416" s="273" t="s">
        <v>149</v>
      </c>
    </row>
    <row r="417" s="14" customFormat="1">
      <c r="A417" s="14"/>
      <c r="B417" s="274"/>
      <c r="C417" s="275"/>
      <c r="D417" s="259" t="s">
        <v>162</v>
      </c>
      <c r="E417" s="276" t="s">
        <v>1</v>
      </c>
      <c r="F417" s="277" t="s">
        <v>1001</v>
      </c>
      <c r="G417" s="275"/>
      <c r="H417" s="278">
        <v>5.8799999999999999</v>
      </c>
      <c r="I417" s="279"/>
      <c r="J417" s="275"/>
      <c r="K417" s="275"/>
      <c r="L417" s="280"/>
      <c r="M417" s="281"/>
      <c r="N417" s="282"/>
      <c r="O417" s="282"/>
      <c r="P417" s="282"/>
      <c r="Q417" s="282"/>
      <c r="R417" s="282"/>
      <c r="S417" s="282"/>
      <c r="T417" s="283"/>
      <c r="U417" s="14"/>
      <c r="V417" s="14"/>
      <c r="W417" s="14"/>
      <c r="X417" s="14"/>
      <c r="Y417" s="14"/>
      <c r="Z417" s="14"/>
      <c r="AA417" s="14"/>
      <c r="AB417" s="14"/>
      <c r="AC417" s="14"/>
      <c r="AD417" s="14"/>
      <c r="AE417" s="14"/>
      <c r="AT417" s="284" t="s">
        <v>162</v>
      </c>
      <c r="AU417" s="284" t="s">
        <v>21</v>
      </c>
      <c r="AV417" s="14" t="s">
        <v>85</v>
      </c>
      <c r="AW417" s="14" t="s">
        <v>34</v>
      </c>
      <c r="AX417" s="14" t="s">
        <v>77</v>
      </c>
      <c r="AY417" s="284" t="s">
        <v>149</v>
      </c>
    </row>
    <row r="418" s="14" customFormat="1">
      <c r="A418" s="14"/>
      <c r="B418" s="274"/>
      <c r="C418" s="275"/>
      <c r="D418" s="259" t="s">
        <v>162</v>
      </c>
      <c r="E418" s="276" t="s">
        <v>1</v>
      </c>
      <c r="F418" s="277" t="s">
        <v>1069</v>
      </c>
      <c r="G418" s="275"/>
      <c r="H418" s="278">
        <v>1.1200000000000001</v>
      </c>
      <c r="I418" s="279"/>
      <c r="J418" s="275"/>
      <c r="K418" s="275"/>
      <c r="L418" s="280"/>
      <c r="M418" s="281"/>
      <c r="N418" s="282"/>
      <c r="O418" s="282"/>
      <c r="P418" s="282"/>
      <c r="Q418" s="282"/>
      <c r="R418" s="282"/>
      <c r="S418" s="282"/>
      <c r="T418" s="283"/>
      <c r="U418" s="14"/>
      <c r="V418" s="14"/>
      <c r="W418" s="14"/>
      <c r="X418" s="14"/>
      <c r="Y418" s="14"/>
      <c r="Z418" s="14"/>
      <c r="AA418" s="14"/>
      <c r="AB418" s="14"/>
      <c r="AC418" s="14"/>
      <c r="AD418" s="14"/>
      <c r="AE418" s="14"/>
      <c r="AT418" s="284" t="s">
        <v>162</v>
      </c>
      <c r="AU418" s="284" t="s">
        <v>21</v>
      </c>
      <c r="AV418" s="14" t="s">
        <v>85</v>
      </c>
      <c r="AW418" s="14" t="s">
        <v>34</v>
      </c>
      <c r="AX418" s="14" t="s">
        <v>77</v>
      </c>
      <c r="AY418" s="284" t="s">
        <v>149</v>
      </c>
    </row>
    <row r="419" s="15" customFormat="1">
      <c r="A419" s="15"/>
      <c r="B419" s="285"/>
      <c r="C419" s="286"/>
      <c r="D419" s="259" t="s">
        <v>162</v>
      </c>
      <c r="E419" s="287" t="s">
        <v>1</v>
      </c>
      <c r="F419" s="288" t="s">
        <v>166</v>
      </c>
      <c r="G419" s="286"/>
      <c r="H419" s="289">
        <v>148.59999999999999</v>
      </c>
      <c r="I419" s="290"/>
      <c r="J419" s="286"/>
      <c r="K419" s="286"/>
      <c r="L419" s="291"/>
      <c r="M419" s="292"/>
      <c r="N419" s="293"/>
      <c r="O419" s="293"/>
      <c r="P419" s="293"/>
      <c r="Q419" s="293"/>
      <c r="R419" s="293"/>
      <c r="S419" s="293"/>
      <c r="T419" s="294"/>
      <c r="U419" s="15"/>
      <c r="V419" s="15"/>
      <c r="W419" s="15"/>
      <c r="X419" s="15"/>
      <c r="Y419" s="15"/>
      <c r="Z419" s="15"/>
      <c r="AA419" s="15"/>
      <c r="AB419" s="15"/>
      <c r="AC419" s="15"/>
      <c r="AD419" s="15"/>
      <c r="AE419" s="15"/>
      <c r="AT419" s="295" t="s">
        <v>162</v>
      </c>
      <c r="AU419" s="295" t="s">
        <v>21</v>
      </c>
      <c r="AV419" s="15" t="s">
        <v>156</v>
      </c>
      <c r="AW419" s="15" t="s">
        <v>34</v>
      </c>
      <c r="AX419" s="15" t="s">
        <v>21</v>
      </c>
      <c r="AY419" s="295" t="s">
        <v>149</v>
      </c>
    </row>
    <row r="420" s="2" customFormat="1" ht="16.5" customHeight="1">
      <c r="A420" s="39"/>
      <c r="B420" s="40"/>
      <c r="C420" s="307" t="s">
        <v>532</v>
      </c>
      <c r="D420" s="307" t="s">
        <v>286</v>
      </c>
      <c r="E420" s="308" t="s">
        <v>568</v>
      </c>
      <c r="F420" s="309" t="s">
        <v>569</v>
      </c>
      <c r="G420" s="310" t="s">
        <v>243</v>
      </c>
      <c r="H420" s="311">
        <v>0.051999999999999998</v>
      </c>
      <c r="I420" s="312"/>
      <c r="J420" s="313">
        <f>ROUND(I420*H420,2)</f>
        <v>0</v>
      </c>
      <c r="K420" s="309" t="s">
        <v>155</v>
      </c>
      <c r="L420" s="314"/>
      <c r="M420" s="315" t="s">
        <v>1</v>
      </c>
      <c r="N420" s="316" t="s">
        <v>42</v>
      </c>
      <c r="O420" s="92"/>
      <c r="P420" s="255">
        <f>O420*H420</f>
        <v>0</v>
      </c>
      <c r="Q420" s="255">
        <v>1</v>
      </c>
      <c r="R420" s="255">
        <f>Q420*H420</f>
        <v>0.051999999999999998</v>
      </c>
      <c r="S420" s="255">
        <v>0</v>
      </c>
      <c r="T420" s="256">
        <f>S420*H420</f>
        <v>0</v>
      </c>
      <c r="U420" s="39"/>
      <c r="V420" s="39"/>
      <c r="W420" s="39"/>
      <c r="X420" s="39"/>
      <c r="Y420" s="39"/>
      <c r="Z420" s="39"/>
      <c r="AA420" s="39"/>
      <c r="AB420" s="39"/>
      <c r="AC420" s="39"/>
      <c r="AD420" s="39"/>
      <c r="AE420" s="39"/>
      <c r="AR420" s="257" t="s">
        <v>408</v>
      </c>
      <c r="AT420" s="257" t="s">
        <v>286</v>
      </c>
      <c r="AU420" s="257" t="s">
        <v>21</v>
      </c>
      <c r="AY420" s="18" t="s">
        <v>149</v>
      </c>
      <c r="BE420" s="258">
        <f>IF(N420="základní",J420,0)</f>
        <v>0</v>
      </c>
      <c r="BF420" s="258">
        <f>IF(N420="snížená",J420,0)</f>
        <v>0</v>
      </c>
      <c r="BG420" s="258">
        <f>IF(N420="zákl. přenesená",J420,0)</f>
        <v>0</v>
      </c>
      <c r="BH420" s="258">
        <f>IF(N420="sníž. přenesená",J420,0)</f>
        <v>0</v>
      </c>
      <c r="BI420" s="258">
        <f>IF(N420="nulová",J420,0)</f>
        <v>0</v>
      </c>
      <c r="BJ420" s="18" t="s">
        <v>21</v>
      </c>
      <c r="BK420" s="258">
        <f>ROUND(I420*H420,2)</f>
        <v>0</v>
      </c>
      <c r="BL420" s="18" t="s">
        <v>292</v>
      </c>
      <c r="BM420" s="257" t="s">
        <v>1070</v>
      </c>
    </row>
    <row r="421" s="2" customFormat="1">
      <c r="A421" s="39"/>
      <c r="B421" s="40"/>
      <c r="C421" s="41"/>
      <c r="D421" s="259" t="s">
        <v>158</v>
      </c>
      <c r="E421" s="41"/>
      <c r="F421" s="260" t="s">
        <v>569</v>
      </c>
      <c r="G421" s="41"/>
      <c r="H421" s="41"/>
      <c r="I421" s="157"/>
      <c r="J421" s="41"/>
      <c r="K421" s="41"/>
      <c r="L421" s="45"/>
      <c r="M421" s="261"/>
      <c r="N421" s="262"/>
      <c r="O421" s="92"/>
      <c r="P421" s="92"/>
      <c r="Q421" s="92"/>
      <c r="R421" s="92"/>
      <c r="S421" s="92"/>
      <c r="T421" s="93"/>
      <c r="U421" s="39"/>
      <c r="V421" s="39"/>
      <c r="W421" s="39"/>
      <c r="X421" s="39"/>
      <c r="Y421" s="39"/>
      <c r="Z421" s="39"/>
      <c r="AA421" s="39"/>
      <c r="AB421" s="39"/>
      <c r="AC421" s="39"/>
      <c r="AD421" s="39"/>
      <c r="AE421" s="39"/>
      <c r="AT421" s="18" t="s">
        <v>158</v>
      </c>
      <c r="AU421" s="18" t="s">
        <v>21</v>
      </c>
    </row>
    <row r="422" s="2" customFormat="1">
      <c r="A422" s="39"/>
      <c r="B422" s="40"/>
      <c r="C422" s="41"/>
      <c r="D422" s="259" t="s">
        <v>180</v>
      </c>
      <c r="E422" s="41"/>
      <c r="F422" s="263" t="s">
        <v>571</v>
      </c>
      <c r="G422" s="41"/>
      <c r="H422" s="41"/>
      <c r="I422" s="157"/>
      <c r="J422" s="41"/>
      <c r="K422" s="41"/>
      <c r="L422" s="45"/>
      <c r="M422" s="261"/>
      <c r="N422" s="262"/>
      <c r="O422" s="92"/>
      <c r="P422" s="92"/>
      <c r="Q422" s="92"/>
      <c r="R422" s="92"/>
      <c r="S422" s="92"/>
      <c r="T422" s="93"/>
      <c r="U422" s="39"/>
      <c r="V422" s="39"/>
      <c r="W422" s="39"/>
      <c r="X422" s="39"/>
      <c r="Y422" s="39"/>
      <c r="Z422" s="39"/>
      <c r="AA422" s="39"/>
      <c r="AB422" s="39"/>
      <c r="AC422" s="39"/>
      <c r="AD422" s="39"/>
      <c r="AE422" s="39"/>
      <c r="AT422" s="18" t="s">
        <v>180</v>
      </c>
      <c r="AU422" s="18" t="s">
        <v>21</v>
      </c>
    </row>
    <row r="423" s="14" customFormat="1">
      <c r="A423" s="14"/>
      <c r="B423" s="274"/>
      <c r="C423" s="275"/>
      <c r="D423" s="259" t="s">
        <v>162</v>
      </c>
      <c r="E423" s="276" t="s">
        <v>1</v>
      </c>
      <c r="F423" s="277" t="s">
        <v>1071</v>
      </c>
      <c r="G423" s="275"/>
      <c r="H423" s="278">
        <v>0.051999999999999998</v>
      </c>
      <c r="I423" s="279"/>
      <c r="J423" s="275"/>
      <c r="K423" s="275"/>
      <c r="L423" s="280"/>
      <c r="M423" s="281"/>
      <c r="N423" s="282"/>
      <c r="O423" s="282"/>
      <c r="P423" s="282"/>
      <c r="Q423" s="282"/>
      <c r="R423" s="282"/>
      <c r="S423" s="282"/>
      <c r="T423" s="283"/>
      <c r="U423" s="14"/>
      <c r="V423" s="14"/>
      <c r="W423" s="14"/>
      <c r="X423" s="14"/>
      <c r="Y423" s="14"/>
      <c r="Z423" s="14"/>
      <c r="AA423" s="14"/>
      <c r="AB423" s="14"/>
      <c r="AC423" s="14"/>
      <c r="AD423" s="14"/>
      <c r="AE423" s="14"/>
      <c r="AT423" s="284" t="s">
        <v>162</v>
      </c>
      <c r="AU423" s="284" t="s">
        <v>21</v>
      </c>
      <c r="AV423" s="14" t="s">
        <v>85</v>
      </c>
      <c r="AW423" s="14" t="s">
        <v>34</v>
      </c>
      <c r="AX423" s="14" t="s">
        <v>21</v>
      </c>
      <c r="AY423" s="284" t="s">
        <v>149</v>
      </c>
    </row>
    <row r="424" s="2" customFormat="1" ht="21.75" customHeight="1">
      <c r="A424" s="39"/>
      <c r="B424" s="40"/>
      <c r="C424" s="246" t="s">
        <v>541</v>
      </c>
      <c r="D424" s="246" t="s">
        <v>151</v>
      </c>
      <c r="E424" s="247" t="s">
        <v>574</v>
      </c>
      <c r="F424" s="248" t="s">
        <v>575</v>
      </c>
      <c r="G424" s="249" t="s">
        <v>154</v>
      </c>
      <c r="H424" s="250">
        <v>297.19999999999999</v>
      </c>
      <c r="I424" s="251"/>
      <c r="J424" s="252">
        <f>ROUND(I424*H424,2)</f>
        <v>0</v>
      </c>
      <c r="K424" s="248" t="s">
        <v>155</v>
      </c>
      <c r="L424" s="45"/>
      <c r="M424" s="253" t="s">
        <v>1</v>
      </c>
      <c r="N424" s="254" t="s">
        <v>42</v>
      </c>
      <c r="O424" s="92"/>
      <c r="P424" s="255">
        <f>O424*H424</f>
        <v>0</v>
      </c>
      <c r="Q424" s="255">
        <v>0</v>
      </c>
      <c r="R424" s="255">
        <f>Q424*H424</f>
        <v>0</v>
      </c>
      <c r="S424" s="255">
        <v>0</v>
      </c>
      <c r="T424" s="256">
        <f>S424*H424</f>
        <v>0</v>
      </c>
      <c r="U424" s="39"/>
      <c r="V424" s="39"/>
      <c r="W424" s="39"/>
      <c r="X424" s="39"/>
      <c r="Y424" s="39"/>
      <c r="Z424" s="39"/>
      <c r="AA424" s="39"/>
      <c r="AB424" s="39"/>
      <c r="AC424" s="39"/>
      <c r="AD424" s="39"/>
      <c r="AE424" s="39"/>
      <c r="AR424" s="257" t="s">
        <v>292</v>
      </c>
      <c r="AT424" s="257" t="s">
        <v>151</v>
      </c>
      <c r="AU424" s="257" t="s">
        <v>21</v>
      </c>
      <c r="AY424" s="18" t="s">
        <v>149</v>
      </c>
      <c r="BE424" s="258">
        <f>IF(N424="základní",J424,0)</f>
        <v>0</v>
      </c>
      <c r="BF424" s="258">
        <f>IF(N424="snížená",J424,0)</f>
        <v>0</v>
      </c>
      <c r="BG424" s="258">
        <f>IF(N424="zákl. přenesená",J424,0)</f>
        <v>0</v>
      </c>
      <c r="BH424" s="258">
        <f>IF(N424="sníž. přenesená",J424,0)</f>
        <v>0</v>
      </c>
      <c r="BI424" s="258">
        <f>IF(N424="nulová",J424,0)</f>
        <v>0</v>
      </c>
      <c r="BJ424" s="18" t="s">
        <v>21</v>
      </c>
      <c r="BK424" s="258">
        <f>ROUND(I424*H424,2)</f>
        <v>0</v>
      </c>
      <c r="BL424" s="18" t="s">
        <v>292</v>
      </c>
      <c r="BM424" s="257" t="s">
        <v>1072</v>
      </c>
    </row>
    <row r="425" s="2" customFormat="1">
      <c r="A425" s="39"/>
      <c r="B425" s="40"/>
      <c r="C425" s="41"/>
      <c r="D425" s="259" t="s">
        <v>158</v>
      </c>
      <c r="E425" s="41"/>
      <c r="F425" s="260" t="s">
        <v>577</v>
      </c>
      <c r="G425" s="41"/>
      <c r="H425" s="41"/>
      <c r="I425" s="157"/>
      <c r="J425" s="41"/>
      <c r="K425" s="41"/>
      <c r="L425" s="45"/>
      <c r="M425" s="261"/>
      <c r="N425" s="262"/>
      <c r="O425" s="92"/>
      <c r="P425" s="92"/>
      <c r="Q425" s="92"/>
      <c r="R425" s="92"/>
      <c r="S425" s="92"/>
      <c r="T425" s="93"/>
      <c r="U425" s="39"/>
      <c r="V425" s="39"/>
      <c r="W425" s="39"/>
      <c r="X425" s="39"/>
      <c r="Y425" s="39"/>
      <c r="Z425" s="39"/>
      <c r="AA425" s="39"/>
      <c r="AB425" s="39"/>
      <c r="AC425" s="39"/>
      <c r="AD425" s="39"/>
      <c r="AE425" s="39"/>
      <c r="AT425" s="18" t="s">
        <v>158</v>
      </c>
      <c r="AU425" s="18" t="s">
        <v>21</v>
      </c>
    </row>
    <row r="426" s="2" customFormat="1">
      <c r="A426" s="39"/>
      <c r="B426" s="40"/>
      <c r="C426" s="41"/>
      <c r="D426" s="259" t="s">
        <v>180</v>
      </c>
      <c r="E426" s="41"/>
      <c r="F426" s="263" t="s">
        <v>578</v>
      </c>
      <c r="G426" s="41"/>
      <c r="H426" s="41"/>
      <c r="I426" s="157"/>
      <c r="J426" s="41"/>
      <c r="K426" s="41"/>
      <c r="L426" s="45"/>
      <c r="M426" s="261"/>
      <c r="N426" s="262"/>
      <c r="O426" s="92"/>
      <c r="P426" s="92"/>
      <c r="Q426" s="92"/>
      <c r="R426" s="92"/>
      <c r="S426" s="92"/>
      <c r="T426" s="93"/>
      <c r="U426" s="39"/>
      <c r="V426" s="39"/>
      <c r="W426" s="39"/>
      <c r="X426" s="39"/>
      <c r="Y426" s="39"/>
      <c r="Z426" s="39"/>
      <c r="AA426" s="39"/>
      <c r="AB426" s="39"/>
      <c r="AC426" s="39"/>
      <c r="AD426" s="39"/>
      <c r="AE426" s="39"/>
      <c r="AT426" s="18" t="s">
        <v>180</v>
      </c>
      <c r="AU426" s="18" t="s">
        <v>21</v>
      </c>
    </row>
    <row r="427" s="14" customFormat="1">
      <c r="A427" s="14"/>
      <c r="B427" s="274"/>
      <c r="C427" s="275"/>
      <c r="D427" s="259" t="s">
        <v>162</v>
      </c>
      <c r="E427" s="276" t="s">
        <v>1</v>
      </c>
      <c r="F427" s="277" t="s">
        <v>1073</v>
      </c>
      <c r="G427" s="275"/>
      <c r="H427" s="278">
        <v>297.19999999999999</v>
      </c>
      <c r="I427" s="279"/>
      <c r="J427" s="275"/>
      <c r="K427" s="275"/>
      <c r="L427" s="280"/>
      <c r="M427" s="281"/>
      <c r="N427" s="282"/>
      <c r="O427" s="282"/>
      <c r="P427" s="282"/>
      <c r="Q427" s="282"/>
      <c r="R427" s="282"/>
      <c r="S427" s="282"/>
      <c r="T427" s="283"/>
      <c r="U427" s="14"/>
      <c r="V427" s="14"/>
      <c r="W427" s="14"/>
      <c r="X427" s="14"/>
      <c r="Y427" s="14"/>
      <c r="Z427" s="14"/>
      <c r="AA427" s="14"/>
      <c r="AB427" s="14"/>
      <c r="AC427" s="14"/>
      <c r="AD427" s="14"/>
      <c r="AE427" s="14"/>
      <c r="AT427" s="284" t="s">
        <v>162</v>
      </c>
      <c r="AU427" s="284" t="s">
        <v>21</v>
      </c>
      <c r="AV427" s="14" t="s">
        <v>85</v>
      </c>
      <c r="AW427" s="14" t="s">
        <v>34</v>
      </c>
      <c r="AX427" s="14" t="s">
        <v>21</v>
      </c>
      <c r="AY427" s="284" t="s">
        <v>149</v>
      </c>
    </row>
    <row r="428" s="2" customFormat="1" ht="16.5" customHeight="1">
      <c r="A428" s="39"/>
      <c r="B428" s="40"/>
      <c r="C428" s="307" t="s">
        <v>547</v>
      </c>
      <c r="D428" s="307" t="s">
        <v>286</v>
      </c>
      <c r="E428" s="308" t="s">
        <v>581</v>
      </c>
      <c r="F428" s="309" t="s">
        <v>582</v>
      </c>
      <c r="G428" s="310" t="s">
        <v>243</v>
      </c>
      <c r="H428" s="311">
        <v>0.119</v>
      </c>
      <c r="I428" s="312"/>
      <c r="J428" s="313">
        <f>ROUND(I428*H428,2)</f>
        <v>0</v>
      </c>
      <c r="K428" s="309" t="s">
        <v>155</v>
      </c>
      <c r="L428" s="314"/>
      <c r="M428" s="315" t="s">
        <v>1</v>
      </c>
      <c r="N428" s="316" t="s">
        <v>42</v>
      </c>
      <c r="O428" s="92"/>
      <c r="P428" s="255">
        <f>O428*H428</f>
        <v>0</v>
      </c>
      <c r="Q428" s="255">
        <v>1</v>
      </c>
      <c r="R428" s="255">
        <f>Q428*H428</f>
        <v>0.119</v>
      </c>
      <c r="S428" s="255">
        <v>0</v>
      </c>
      <c r="T428" s="256">
        <f>S428*H428</f>
        <v>0</v>
      </c>
      <c r="U428" s="39"/>
      <c r="V428" s="39"/>
      <c r="W428" s="39"/>
      <c r="X428" s="39"/>
      <c r="Y428" s="39"/>
      <c r="Z428" s="39"/>
      <c r="AA428" s="39"/>
      <c r="AB428" s="39"/>
      <c r="AC428" s="39"/>
      <c r="AD428" s="39"/>
      <c r="AE428" s="39"/>
      <c r="AR428" s="257" t="s">
        <v>408</v>
      </c>
      <c r="AT428" s="257" t="s">
        <v>286</v>
      </c>
      <c r="AU428" s="257" t="s">
        <v>21</v>
      </c>
      <c r="AY428" s="18" t="s">
        <v>149</v>
      </c>
      <c r="BE428" s="258">
        <f>IF(N428="základní",J428,0)</f>
        <v>0</v>
      </c>
      <c r="BF428" s="258">
        <f>IF(N428="snížená",J428,0)</f>
        <v>0</v>
      </c>
      <c r="BG428" s="258">
        <f>IF(N428="zákl. přenesená",J428,0)</f>
        <v>0</v>
      </c>
      <c r="BH428" s="258">
        <f>IF(N428="sníž. přenesená",J428,0)</f>
        <v>0</v>
      </c>
      <c r="BI428" s="258">
        <f>IF(N428="nulová",J428,0)</f>
        <v>0</v>
      </c>
      <c r="BJ428" s="18" t="s">
        <v>21</v>
      </c>
      <c r="BK428" s="258">
        <f>ROUND(I428*H428,2)</f>
        <v>0</v>
      </c>
      <c r="BL428" s="18" t="s">
        <v>292</v>
      </c>
      <c r="BM428" s="257" t="s">
        <v>1074</v>
      </c>
    </row>
    <row r="429" s="2" customFormat="1">
      <c r="A429" s="39"/>
      <c r="B429" s="40"/>
      <c r="C429" s="41"/>
      <c r="D429" s="259" t="s">
        <v>158</v>
      </c>
      <c r="E429" s="41"/>
      <c r="F429" s="260" t="s">
        <v>582</v>
      </c>
      <c r="G429" s="41"/>
      <c r="H429" s="41"/>
      <c r="I429" s="157"/>
      <c r="J429" s="41"/>
      <c r="K429" s="41"/>
      <c r="L429" s="45"/>
      <c r="M429" s="261"/>
      <c r="N429" s="262"/>
      <c r="O429" s="92"/>
      <c r="P429" s="92"/>
      <c r="Q429" s="92"/>
      <c r="R429" s="92"/>
      <c r="S429" s="92"/>
      <c r="T429" s="93"/>
      <c r="U429" s="39"/>
      <c r="V429" s="39"/>
      <c r="W429" s="39"/>
      <c r="X429" s="39"/>
      <c r="Y429" s="39"/>
      <c r="Z429" s="39"/>
      <c r="AA429" s="39"/>
      <c r="AB429" s="39"/>
      <c r="AC429" s="39"/>
      <c r="AD429" s="39"/>
      <c r="AE429" s="39"/>
      <c r="AT429" s="18" t="s">
        <v>158</v>
      </c>
      <c r="AU429" s="18" t="s">
        <v>21</v>
      </c>
    </row>
    <row r="430" s="2" customFormat="1">
      <c r="A430" s="39"/>
      <c r="B430" s="40"/>
      <c r="C430" s="41"/>
      <c r="D430" s="259" t="s">
        <v>180</v>
      </c>
      <c r="E430" s="41"/>
      <c r="F430" s="263" t="s">
        <v>584</v>
      </c>
      <c r="G430" s="41"/>
      <c r="H430" s="41"/>
      <c r="I430" s="157"/>
      <c r="J430" s="41"/>
      <c r="K430" s="41"/>
      <c r="L430" s="45"/>
      <c r="M430" s="261"/>
      <c r="N430" s="262"/>
      <c r="O430" s="92"/>
      <c r="P430" s="92"/>
      <c r="Q430" s="92"/>
      <c r="R430" s="92"/>
      <c r="S430" s="92"/>
      <c r="T430" s="93"/>
      <c r="U430" s="39"/>
      <c r="V430" s="39"/>
      <c r="W430" s="39"/>
      <c r="X430" s="39"/>
      <c r="Y430" s="39"/>
      <c r="Z430" s="39"/>
      <c r="AA430" s="39"/>
      <c r="AB430" s="39"/>
      <c r="AC430" s="39"/>
      <c r="AD430" s="39"/>
      <c r="AE430" s="39"/>
      <c r="AT430" s="18" t="s">
        <v>180</v>
      </c>
      <c r="AU430" s="18" t="s">
        <v>21</v>
      </c>
    </row>
    <row r="431" s="14" customFormat="1">
      <c r="A431" s="14"/>
      <c r="B431" s="274"/>
      <c r="C431" s="275"/>
      <c r="D431" s="259" t="s">
        <v>162</v>
      </c>
      <c r="E431" s="276" t="s">
        <v>1</v>
      </c>
      <c r="F431" s="277" t="s">
        <v>1075</v>
      </c>
      <c r="G431" s="275"/>
      <c r="H431" s="278">
        <v>0.119</v>
      </c>
      <c r="I431" s="279"/>
      <c r="J431" s="275"/>
      <c r="K431" s="275"/>
      <c r="L431" s="280"/>
      <c r="M431" s="281"/>
      <c r="N431" s="282"/>
      <c r="O431" s="282"/>
      <c r="P431" s="282"/>
      <c r="Q431" s="282"/>
      <c r="R431" s="282"/>
      <c r="S431" s="282"/>
      <c r="T431" s="283"/>
      <c r="U431" s="14"/>
      <c r="V431" s="14"/>
      <c r="W431" s="14"/>
      <c r="X431" s="14"/>
      <c r="Y431" s="14"/>
      <c r="Z431" s="14"/>
      <c r="AA431" s="14"/>
      <c r="AB431" s="14"/>
      <c r="AC431" s="14"/>
      <c r="AD431" s="14"/>
      <c r="AE431" s="14"/>
      <c r="AT431" s="284" t="s">
        <v>162</v>
      </c>
      <c r="AU431" s="284" t="s">
        <v>21</v>
      </c>
      <c r="AV431" s="14" t="s">
        <v>85</v>
      </c>
      <c r="AW431" s="14" t="s">
        <v>34</v>
      </c>
      <c r="AX431" s="14" t="s">
        <v>21</v>
      </c>
      <c r="AY431" s="284" t="s">
        <v>149</v>
      </c>
    </row>
    <row r="432" s="2" customFormat="1" ht="21.75" customHeight="1">
      <c r="A432" s="39"/>
      <c r="B432" s="40"/>
      <c r="C432" s="246" t="s">
        <v>555</v>
      </c>
      <c r="D432" s="246" t="s">
        <v>151</v>
      </c>
      <c r="E432" s="247" t="s">
        <v>587</v>
      </c>
      <c r="F432" s="248" t="s">
        <v>588</v>
      </c>
      <c r="G432" s="249" t="s">
        <v>243</v>
      </c>
      <c r="H432" s="250">
        <v>0.17100000000000001</v>
      </c>
      <c r="I432" s="251"/>
      <c r="J432" s="252">
        <f>ROUND(I432*H432,2)</f>
        <v>0</v>
      </c>
      <c r="K432" s="248" t="s">
        <v>155</v>
      </c>
      <c r="L432" s="45"/>
      <c r="M432" s="253" t="s">
        <v>1</v>
      </c>
      <c r="N432" s="254" t="s">
        <v>42</v>
      </c>
      <c r="O432" s="92"/>
      <c r="P432" s="255">
        <f>O432*H432</f>
        <v>0</v>
      </c>
      <c r="Q432" s="255">
        <v>0</v>
      </c>
      <c r="R432" s="255">
        <f>Q432*H432</f>
        <v>0</v>
      </c>
      <c r="S432" s="255">
        <v>0</v>
      </c>
      <c r="T432" s="256">
        <f>S432*H432</f>
        <v>0</v>
      </c>
      <c r="U432" s="39"/>
      <c r="V432" s="39"/>
      <c r="W432" s="39"/>
      <c r="X432" s="39"/>
      <c r="Y432" s="39"/>
      <c r="Z432" s="39"/>
      <c r="AA432" s="39"/>
      <c r="AB432" s="39"/>
      <c r="AC432" s="39"/>
      <c r="AD432" s="39"/>
      <c r="AE432" s="39"/>
      <c r="AR432" s="257" t="s">
        <v>292</v>
      </c>
      <c r="AT432" s="257" t="s">
        <v>151</v>
      </c>
      <c r="AU432" s="257" t="s">
        <v>21</v>
      </c>
      <c r="AY432" s="18" t="s">
        <v>149</v>
      </c>
      <c r="BE432" s="258">
        <f>IF(N432="základní",J432,0)</f>
        <v>0</v>
      </c>
      <c r="BF432" s="258">
        <f>IF(N432="snížená",J432,0)</f>
        <v>0</v>
      </c>
      <c r="BG432" s="258">
        <f>IF(N432="zákl. přenesená",J432,0)</f>
        <v>0</v>
      </c>
      <c r="BH432" s="258">
        <f>IF(N432="sníž. přenesená",J432,0)</f>
        <v>0</v>
      </c>
      <c r="BI432" s="258">
        <f>IF(N432="nulová",J432,0)</f>
        <v>0</v>
      </c>
      <c r="BJ432" s="18" t="s">
        <v>21</v>
      </c>
      <c r="BK432" s="258">
        <f>ROUND(I432*H432,2)</f>
        <v>0</v>
      </c>
      <c r="BL432" s="18" t="s">
        <v>292</v>
      </c>
      <c r="BM432" s="257" t="s">
        <v>1076</v>
      </c>
    </row>
    <row r="433" s="2" customFormat="1">
      <c r="A433" s="39"/>
      <c r="B433" s="40"/>
      <c r="C433" s="41"/>
      <c r="D433" s="259" t="s">
        <v>158</v>
      </c>
      <c r="E433" s="41"/>
      <c r="F433" s="260" t="s">
        <v>590</v>
      </c>
      <c r="G433" s="41"/>
      <c r="H433" s="41"/>
      <c r="I433" s="157"/>
      <c r="J433" s="41"/>
      <c r="K433" s="41"/>
      <c r="L433" s="45"/>
      <c r="M433" s="261"/>
      <c r="N433" s="262"/>
      <c r="O433" s="92"/>
      <c r="P433" s="92"/>
      <c r="Q433" s="92"/>
      <c r="R433" s="92"/>
      <c r="S433" s="92"/>
      <c r="T433" s="93"/>
      <c r="U433" s="39"/>
      <c r="V433" s="39"/>
      <c r="W433" s="39"/>
      <c r="X433" s="39"/>
      <c r="Y433" s="39"/>
      <c r="Z433" s="39"/>
      <c r="AA433" s="39"/>
      <c r="AB433" s="39"/>
      <c r="AC433" s="39"/>
      <c r="AD433" s="39"/>
      <c r="AE433" s="39"/>
      <c r="AT433" s="18" t="s">
        <v>158</v>
      </c>
      <c r="AU433" s="18" t="s">
        <v>21</v>
      </c>
    </row>
    <row r="434" s="2" customFormat="1">
      <c r="A434" s="39"/>
      <c r="B434" s="40"/>
      <c r="C434" s="41"/>
      <c r="D434" s="259" t="s">
        <v>160</v>
      </c>
      <c r="E434" s="41"/>
      <c r="F434" s="263" t="s">
        <v>591</v>
      </c>
      <c r="G434" s="41"/>
      <c r="H434" s="41"/>
      <c r="I434" s="157"/>
      <c r="J434" s="41"/>
      <c r="K434" s="41"/>
      <c r="L434" s="45"/>
      <c r="M434" s="317"/>
      <c r="N434" s="318"/>
      <c r="O434" s="319"/>
      <c r="P434" s="319"/>
      <c r="Q434" s="319"/>
      <c r="R434" s="319"/>
      <c r="S434" s="319"/>
      <c r="T434" s="320"/>
      <c r="U434" s="39"/>
      <c r="V434" s="39"/>
      <c r="W434" s="39"/>
      <c r="X434" s="39"/>
      <c r="Y434" s="39"/>
      <c r="Z434" s="39"/>
      <c r="AA434" s="39"/>
      <c r="AB434" s="39"/>
      <c r="AC434" s="39"/>
      <c r="AD434" s="39"/>
      <c r="AE434" s="39"/>
      <c r="AT434" s="18" t="s">
        <v>160</v>
      </c>
      <c r="AU434" s="18" t="s">
        <v>21</v>
      </c>
    </row>
    <row r="435" s="2" customFormat="1" ht="6.96" customHeight="1">
      <c r="A435" s="39"/>
      <c r="B435" s="67"/>
      <c r="C435" s="68"/>
      <c r="D435" s="68"/>
      <c r="E435" s="68"/>
      <c r="F435" s="68"/>
      <c r="G435" s="68"/>
      <c r="H435" s="68"/>
      <c r="I435" s="194"/>
      <c r="J435" s="68"/>
      <c r="K435" s="68"/>
      <c r="L435" s="45"/>
      <c r="M435" s="39"/>
      <c r="O435" s="39"/>
      <c r="P435" s="39"/>
      <c r="Q435" s="39"/>
      <c r="R435" s="39"/>
      <c r="S435" s="39"/>
      <c r="T435" s="39"/>
      <c r="U435" s="39"/>
      <c r="V435" s="39"/>
      <c r="W435" s="39"/>
      <c r="X435" s="39"/>
      <c r="Y435" s="39"/>
      <c r="Z435" s="39"/>
      <c r="AA435" s="39"/>
      <c r="AB435" s="39"/>
      <c r="AC435" s="39"/>
      <c r="AD435" s="39"/>
      <c r="AE435" s="39"/>
    </row>
  </sheetData>
  <sheetProtection sheet="1" autoFilter="0" formatColumns="0" formatRows="0" objects="1" scenarios="1" spinCount="100000" saltValue="jhQlQ0b793bo1YFKY5FBOLz3CpNPWmqMbUbovLj6JlBepE/a8KRn1+sqV26+Dqa+iPRp34HLVbm3Apt9ywGaGw==" hashValue="UpyEajRnlzJkHKpOTm1FsytvAVZ3ityHDIthMeoVr86Bvj4uk88ZiqlQInx06CIfC2eWREumeGnDhbmjnZCcdA==" algorithmName="SHA-512" password="CC35"/>
  <autoFilter ref="C133:K434"/>
  <mergeCells count="15">
    <mergeCell ref="E7:H7"/>
    <mergeCell ref="E11:H11"/>
    <mergeCell ref="E9:H9"/>
    <mergeCell ref="E13:H13"/>
    <mergeCell ref="E22:H22"/>
    <mergeCell ref="E31:H31"/>
    <mergeCell ref="E85:H85"/>
    <mergeCell ref="E89:H89"/>
    <mergeCell ref="E87:H87"/>
    <mergeCell ref="E91:H91"/>
    <mergeCell ref="E120:H120"/>
    <mergeCell ref="E124:H124"/>
    <mergeCell ref="E122:H122"/>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8"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8"/>
      <c r="L2" s="1"/>
      <c r="M2" s="1"/>
      <c r="N2" s="1"/>
      <c r="O2" s="1"/>
      <c r="P2" s="1"/>
      <c r="Q2" s="1"/>
      <c r="R2" s="1"/>
      <c r="S2" s="1"/>
      <c r="T2" s="1"/>
      <c r="U2" s="1"/>
      <c r="V2" s="1"/>
      <c r="AT2" s="18" t="s">
        <v>111</v>
      </c>
    </row>
    <row r="3" s="1" customFormat="1" ht="6.96" customHeight="1">
      <c r="B3" s="149"/>
      <c r="C3" s="150"/>
      <c r="D3" s="150"/>
      <c r="E3" s="150"/>
      <c r="F3" s="150"/>
      <c r="G3" s="150"/>
      <c r="H3" s="150"/>
      <c r="I3" s="151"/>
      <c r="J3" s="150"/>
      <c r="K3" s="150"/>
      <c r="L3" s="21"/>
      <c r="AT3" s="18" t="s">
        <v>85</v>
      </c>
    </row>
    <row r="4" s="1" customFormat="1" ht="24.96" customHeight="1">
      <c r="B4" s="21"/>
      <c r="D4" s="152" t="s">
        <v>112</v>
      </c>
      <c r="I4" s="148"/>
      <c r="L4" s="21"/>
      <c r="M4" s="153" t="s">
        <v>10</v>
      </c>
      <c r="AT4" s="18" t="s">
        <v>4</v>
      </c>
    </row>
    <row r="5" s="1" customFormat="1" ht="6.96" customHeight="1">
      <c r="B5" s="21"/>
      <c r="I5" s="148"/>
      <c r="L5" s="21"/>
    </row>
    <row r="6" s="1" customFormat="1" ht="12" customHeight="1">
      <c r="B6" s="21"/>
      <c r="D6" s="154" t="s">
        <v>16</v>
      </c>
      <c r="I6" s="148"/>
      <c r="L6" s="21"/>
    </row>
    <row r="7" s="1" customFormat="1" ht="16.5" customHeight="1">
      <c r="B7" s="21"/>
      <c r="E7" s="155" t="str">
        <f>'Rekapitulace zakázky'!K6</f>
        <v>Oprava propustků úseku Oldřichov u Duchcova - Louka u Litvínova</v>
      </c>
      <c r="F7" s="154"/>
      <c r="G7" s="154"/>
      <c r="H7" s="154"/>
      <c r="I7" s="148"/>
      <c r="L7" s="21"/>
    </row>
    <row r="8" s="1" customFormat="1" ht="12" customHeight="1">
      <c r="B8" s="21"/>
      <c r="D8" s="154" t="s">
        <v>113</v>
      </c>
      <c r="I8" s="148"/>
      <c r="L8" s="21"/>
    </row>
    <row r="9" s="2" customFormat="1" ht="16.5" customHeight="1">
      <c r="A9" s="39"/>
      <c r="B9" s="45"/>
      <c r="C9" s="39"/>
      <c r="D9" s="39"/>
      <c r="E9" s="155" t="s">
        <v>904</v>
      </c>
      <c r="F9" s="39"/>
      <c r="G9" s="39"/>
      <c r="H9" s="39"/>
      <c r="I9" s="157"/>
      <c r="J9" s="39"/>
      <c r="K9" s="39"/>
      <c r="L9" s="64"/>
      <c r="S9" s="39"/>
      <c r="T9" s="39"/>
      <c r="U9" s="39"/>
      <c r="V9" s="39"/>
      <c r="W9" s="39"/>
      <c r="X9" s="39"/>
      <c r="Y9" s="39"/>
      <c r="Z9" s="39"/>
      <c r="AA9" s="39"/>
      <c r="AB9" s="39"/>
      <c r="AC9" s="39"/>
      <c r="AD9" s="39"/>
      <c r="AE9" s="39"/>
    </row>
    <row r="10" s="2" customFormat="1" ht="12" customHeight="1">
      <c r="A10" s="39"/>
      <c r="B10" s="45"/>
      <c r="C10" s="39"/>
      <c r="D10" s="154" t="s">
        <v>115</v>
      </c>
      <c r="E10" s="39"/>
      <c r="F10" s="39"/>
      <c r="G10" s="39"/>
      <c r="H10" s="39"/>
      <c r="I10" s="157"/>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8" t="s">
        <v>705</v>
      </c>
      <c r="F11" s="39"/>
      <c r="G11" s="39"/>
      <c r="H11" s="39"/>
      <c r="I11" s="157"/>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7"/>
      <c r="J12" s="39"/>
      <c r="K12" s="39"/>
      <c r="L12" s="64"/>
      <c r="S12" s="39"/>
      <c r="T12" s="39"/>
      <c r="U12" s="39"/>
      <c r="V12" s="39"/>
      <c r="W12" s="39"/>
      <c r="X12" s="39"/>
      <c r="Y12" s="39"/>
      <c r="Z12" s="39"/>
      <c r="AA12" s="39"/>
      <c r="AB12" s="39"/>
      <c r="AC12" s="39"/>
      <c r="AD12" s="39"/>
      <c r="AE12" s="39"/>
    </row>
    <row r="13" s="2" customFormat="1" ht="12" customHeight="1">
      <c r="A13" s="39"/>
      <c r="B13" s="45"/>
      <c r="C13" s="39"/>
      <c r="D13" s="154" t="s">
        <v>19</v>
      </c>
      <c r="E13" s="39"/>
      <c r="F13" s="142" t="s">
        <v>1</v>
      </c>
      <c r="G13" s="39"/>
      <c r="H13" s="39"/>
      <c r="I13" s="159" t="s">
        <v>20</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4" t="s">
        <v>22</v>
      </c>
      <c r="E14" s="39"/>
      <c r="F14" s="142" t="s">
        <v>23</v>
      </c>
      <c r="G14" s="39"/>
      <c r="H14" s="39"/>
      <c r="I14" s="159" t="s">
        <v>24</v>
      </c>
      <c r="J14" s="160" t="str">
        <f>'Rekapitulace zakázky'!AN8</f>
        <v>8. 1. 2020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7"/>
      <c r="J15" s="39"/>
      <c r="K15" s="39"/>
      <c r="L15" s="64"/>
      <c r="S15" s="39"/>
      <c r="T15" s="39"/>
      <c r="U15" s="39"/>
      <c r="V15" s="39"/>
      <c r="W15" s="39"/>
      <c r="X15" s="39"/>
      <c r="Y15" s="39"/>
      <c r="Z15" s="39"/>
      <c r="AA15" s="39"/>
      <c r="AB15" s="39"/>
      <c r="AC15" s="39"/>
      <c r="AD15" s="39"/>
      <c r="AE15" s="39"/>
    </row>
    <row r="16" s="2" customFormat="1" ht="12" customHeight="1">
      <c r="A16" s="39"/>
      <c r="B16" s="45"/>
      <c r="C16" s="39"/>
      <c r="D16" s="154" t="s">
        <v>28</v>
      </c>
      <c r="E16" s="39"/>
      <c r="F16" s="39"/>
      <c r="G16" s="39"/>
      <c r="H16" s="39"/>
      <c r="I16" s="159" t="s">
        <v>29</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23</v>
      </c>
      <c r="F17" s="39"/>
      <c r="G17" s="39"/>
      <c r="H17" s="39"/>
      <c r="I17" s="159" t="s">
        <v>30</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7"/>
      <c r="J18" s="39"/>
      <c r="K18" s="39"/>
      <c r="L18" s="64"/>
      <c r="S18" s="39"/>
      <c r="T18" s="39"/>
      <c r="U18" s="39"/>
      <c r="V18" s="39"/>
      <c r="W18" s="39"/>
      <c r="X18" s="39"/>
      <c r="Y18" s="39"/>
      <c r="Z18" s="39"/>
      <c r="AA18" s="39"/>
      <c r="AB18" s="39"/>
      <c r="AC18" s="39"/>
      <c r="AD18" s="39"/>
      <c r="AE18" s="39"/>
    </row>
    <row r="19" s="2" customFormat="1" ht="12" customHeight="1">
      <c r="A19" s="39"/>
      <c r="B19" s="45"/>
      <c r="C19" s="39"/>
      <c r="D19" s="154" t="s">
        <v>31</v>
      </c>
      <c r="E19" s="39"/>
      <c r="F19" s="39"/>
      <c r="G19" s="39"/>
      <c r="H19" s="39"/>
      <c r="I19" s="159" t="s">
        <v>29</v>
      </c>
      <c r="J19" s="34" t="str">
        <f>'Rekapitulace zakázky'!AN13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zakázky'!E14</f>
        <v>Vyplň údaj</v>
      </c>
      <c r="F20" s="142"/>
      <c r="G20" s="142"/>
      <c r="H20" s="142"/>
      <c r="I20" s="159" t="s">
        <v>30</v>
      </c>
      <c r="J20" s="34" t="str">
        <f>'Rekapitulace zakázky'!AN14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7"/>
      <c r="J21" s="39"/>
      <c r="K21" s="39"/>
      <c r="L21" s="64"/>
      <c r="S21" s="39"/>
      <c r="T21" s="39"/>
      <c r="U21" s="39"/>
      <c r="V21" s="39"/>
      <c r="W21" s="39"/>
      <c r="X21" s="39"/>
      <c r="Y21" s="39"/>
      <c r="Z21" s="39"/>
      <c r="AA21" s="39"/>
      <c r="AB21" s="39"/>
      <c r="AC21" s="39"/>
      <c r="AD21" s="39"/>
      <c r="AE21" s="39"/>
    </row>
    <row r="22" s="2" customFormat="1" ht="12" customHeight="1">
      <c r="A22" s="39"/>
      <c r="B22" s="45"/>
      <c r="C22" s="39"/>
      <c r="D22" s="154" t="s">
        <v>33</v>
      </c>
      <c r="E22" s="39"/>
      <c r="F22" s="39"/>
      <c r="G22" s="39"/>
      <c r="H22" s="39"/>
      <c r="I22" s="159" t="s">
        <v>29</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23</v>
      </c>
      <c r="F23" s="39"/>
      <c r="G23" s="39"/>
      <c r="H23" s="39"/>
      <c r="I23" s="159" t="s">
        <v>30</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7"/>
      <c r="J24" s="39"/>
      <c r="K24" s="39"/>
      <c r="L24" s="64"/>
      <c r="S24" s="39"/>
      <c r="T24" s="39"/>
      <c r="U24" s="39"/>
      <c r="V24" s="39"/>
      <c r="W24" s="39"/>
      <c r="X24" s="39"/>
      <c r="Y24" s="39"/>
      <c r="Z24" s="39"/>
      <c r="AA24" s="39"/>
      <c r="AB24" s="39"/>
      <c r="AC24" s="39"/>
      <c r="AD24" s="39"/>
      <c r="AE24" s="39"/>
    </row>
    <row r="25" s="2" customFormat="1" ht="12" customHeight="1">
      <c r="A25" s="39"/>
      <c r="B25" s="45"/>
      <c r="C25" s="39"/>
      <c r="D25" s="154" t="s">
        <v>35</v>
      </c>
      <c r="E25" s="39"/>
      <c r="F25" s="39"/>
      <c r="G25" s="39"/>
      <c r="H25" s="39"/>
      <c r="I25" s="159" t="s">
        <v>29</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23</v>
      </c>
      <c r="F26" s="39"/>
      <c r="G26" s="39"/>
      <c r="H26" s="39"/>
      <c r="I26" s="159" t="s">
        <v>30</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7"/>
      <c r="J27" s="39"/>
      <c r="K27" s="39"/>
      <c r="L27" s="64"/>
      <c r="S27" s="39"/>
      <c r="T27" s="39"/>
      <c r="U27" s="39"/>
      <c r="V27" s="39"/>
      <c r="W27" s="39"/>
      <c r="X27" s="39"/>
      <c r="Y27" s="39"/>
      <c r="Z27" s="39"/>
      <c r="AA27" s="39"/>
      <c r="AB27" s="39"/>
      <c r="AC27" s="39"/>
      <c r="AD27" s="39"/>
      <c r="AE27" s="39"/>
    </row>
    <row r="28" s="2" customFormat="1" ht="12" customHeight="1">
      <c r="A28" s="39"/>
      <c r="B28" s="45"/>
      <c r="C28" s="39"/>
      <c r="D28" s="154" t="s">
        <v>36</v>
      </c>
      <c r="E28" s="39"/>
      <c r="F28" s="39"/>
      <c r="G28" s="39"/>
      <c r="H28" s="39"/>
      <c r="I28" s="157"/>
      <c r="J28" s="39"/>
      <c r="K28" s="39"/>
      <c r="L28" s="64"/>
      <c r="S28" s="39"/>
      <c r="T28" s="39"/>
      <c r="U28" s="39"/>
      <c r="V28" s="39"/>
      <c r="W28" s="39"/>
      <c r="X28" s="39"/>
      <c r="Y28" s="39"/>
      <c r="Z28" s="39"/>
      <c r="AA28" s="39"/>
      <c r="AB28" s="39"/>
      <c r="AC28" s="39"/>
      <c r="AD28" s="39"/>
      <c r="AE28" s="39"/>
    </row>
    <row r="29" s="8" customFormat="1" ht="16.5" customHeight="1">
      <c r="A29" s="161"/>
      <c r="B29" s="162"/>
      <c r="C29" s="161"/>
      <c r="D29" s="161"/>
      <c r="E29" s="163" t="s">
        <v>1</v>
      </c>
      <c r="F29" s="163"/>
      <c r="G29" s="163"/>
      <c r="H29" s="163"/>
      <c r="I29" s="164"/>
      <c r="J29" s="161"/>
      <c r="K29" s="161"/>
      <c r="L29" s="165"/>
      <c r="S29" s="161"/>
      <c r="T29" s="161"/>
      <c r="U29" s="161"/>
      <c r="V29" s="161"/>
      <c r="W29" s="161"/>
      <c r="X29" s="161"/>
      <c r="Y29" s="161"/>
      <c r="Z29" s="161"/>
      <c r="AA29" s="161"/>
      <c r="AB29" s="161"/>
      <c r="AC29" s="161"/>
      <c r="AD29" s="161"/>
      <c r="AE29" s="161"/>
    </row>
    <row r="30" s="2" customFormat="1" ht="6.96" customHeight="1">
      <c r="A30" s="39"/>
      <c r="B30" s="45"/>
      <c r="C30" s="39"/>
      <c r="D30" s="39"/>
      <c r="E30" s="39"/>
      <c r="F30" s="39"/>
      <c r="G30" s="39"/>
      <c r="H30" s="39"/>
      <c r="I30" s="157"/>
      <c r="J30" s="39"/>
      <c r="K30" s="39"/>
      <c r="L30" s="64"/>
      <c r="S30" s="39"/>
      <c r="T30" s="39"/>
      <c r="U30" s="39"/>
      <c r="V30" s="39"/>
      <c r="W30" s="39"/>
      <c r="X30" s="39"/>
      <c r="Y30" s="39"/>
      <c r="Z30" s="39"/>
      <c r="AA30" s="39"/>
      <c r="AB30" s="39"/>
      <c r="AC30" s="39"/>
      <c r="AD30" s="39"/>
      <c r="AE30" s="39"/>
    </row>
    <row r="31" s="2" customFormat="1" ht="6.96" customHeight="1">
      <c r="A31" s="39"/>
      <c r="B31" s="45"/>
      <c r="C31" s="39"/>
      <c r="D31" s="166"/>
      <c r="E31" s="166"/>
      <c r="F31" s="166"/>
      <c r="G31" s="166"/>
      <c r="H31" s="166"/>
      <c r="I31" s="167"/>
      <c r="J31" s="166"/>
      <c r="K31" s="166"/>
      <c r="L31" s="64"/>
      <c r="S31" s="39"/>
      <c r="T31" s="39"/>
      <c r="U31" s="39"/>
      <c r="V31" s="39"/>
      <c r="W31" s="39"/>
      <c r="X31" s="39"/>
      <c r="Y31" s="39"/>
      <c r="Z31" s="39"/>
      <c r="AA31" s="39"/>
      <c r="AB31" s="39"/>
      <c r="AC31" s="39"/>
      <c r="AD31" s="39"/>
      <c r="AE31" s="39"/>
    </row>
    <row r="32" s="2" customFormat="1" ht="25.44" customHeight="1">
      <c r="A32" s="39"/>
      <c r="B32" s="45"/>
      <c r="C32" s="39"/>
      <c r="D32" s="168" t="s">
        <v>37</v>
      </c>
      <c r="E32" s="39"/>
      <c r="F32" s="39"/>
      <c r="G32" s="39"/>
      <c r="H32" s="39"/>
      <c r="I32" s="157"/>
      <c r="J32" s="169">
        <f>ROUND(J124, 2)</f>
        <v>0</v>
      </c>
      <c r="K32" s="39"/>
      <c r="L32" s="64"/>
      <c r="S32" s="39"/>
      <c r="T32" s="39"/>
      <c r="U32" s="39"/>
      <c r="V32" s="39"/>
      <c r="W32" s="39"/>
      <c r="X32" s="39"/>
      <c r="Y32" s="39"/>
      <c r="Z32" s="39"/>
      <c r="AA32" s="39"/>
      <c r="AB32" s="39"/>
      <c r="AC32" s="39"/>
      <c r="AD32" s="39"/>
      <c r="AE32" s="39"/>
    </row>
    <row r="33" s="2" customFormat="1" ht="6.96" customHeight="1">
      <c r="A33" s="39"/>
      <c r="B33" s="45"/>
      <c r="C33" s="39"/>
      <c r="D33" s="166"/>
      <c r="E33" s="166"/>
      <c r="F33" s="166"/>
      <c r="G33" s="166"/>
      <c r="H33" s="166"/>
      <c r="I33" s="167"/>
      <c r="J33" s="166"/>
      <c r="K33" s="166"/>
      <c r="L33" s="64"/>
      <c r="S33" s="39"/>
      <c r="T33" s="39"/>
      <c r="U33" s="39"/>
      <c r="V33" s="39"/>
      <c r="W33" s="39"/>
      <c r="X33" s="39"/>
      <c r="Y33" s="39"/>
      <c r="Z33" s="39"/>
      <c r="AA33" s="39"/>
      <c r="AB33" s="39"/>
      <c r="AC33" s="39"/>
      <c r="AD33" s="39"/>
      <c r="AE33" s="39"/>
    </row>
    <row r="34" s="2" customFormat="1" ht="14.4" customHeight="1">
      <c r="A34" s="39"/>
      <c r="B34" s="45"/>
      <c r="C34" s="39"/>
      <c r="D34" s="39"/>
      <c r="E34" s="39"/>
      <c r="F34" s="170" t="s">
        <v>39</v>
      </c>
      <c r="G34" s="39"/>
      <c r="H34" s="39"/>
      <c r="I34" s="171" t="s">
        <v>38</v>
      </c>
      <c r="J34" s="170" t="s">
        <v>40</v>
      </c>
      <c r="K34" s="39"/>
      <c r="L34" s="64"/>
      <c r="S34" s="39"/>
      <c r="T34" s="39"/>
      <c r="U34" s="39"/>
      <c r="V34" s="39"/>
      <c r="W34" s="39"/>
      <c r="X34" s="39"/>
      <c r="Y34" s="39"/>
      <c r="Z34" s="39"/>
      <c r="AA34" s="39"/>
      <c r="AB34" s="39"/>
      <c r="AC34" s="39"/>
      <c r="AD34" s="39"/>
      <c r="AE34" s="39"/>
    </row>
    <row r="35" s="2" customFormat="1" ht="14.4" customHeight="1">
      <c r="A35" s="39"/>
      <c r="B35" s="45"/>
      <c r="C35" s="39"/>
      <c r="D35" s="156" t="s">
        <v>41</v>
      </c>
      <c r="E35" s="154" t="s">
        <v>42</v>
      </c>
      <c r="F35" s="172">
        <f>ROUND((SUM(BE124:BE142)),  2)</f>
        <v>0</v>
      </c>
      <c r="G35" s="39"/>
      <c r="H35" s="39"/>
      <c r="I35" s="173">
        <v>0.20999999999999999</v>
      </c>
      <c r="J35" s="172">
        <f>ROUND(((SUM(BE124:BE142))*I35),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4" t="s">
        <v>43</v>
      </c>
      <c r="F36" s="172">
        <f>ROUND((SUM(BF124:BF142)),  2)</f>
        <v>0</v>
      </c>
      <c r="G36" s="39"/>
      <c r="H36" s="39"/>
      <c r="I36" s="173">
        <v>0.14999999999999999</v>
      </c>
      <c r="J36" s="172">
        <f>ROUND(((SUM(BF124:BF142))*I36),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4" t="s">
        <v>44</v>
      </c>
      <c r="F37" s="172">
        <f>ROUND((SUM(BG124:BG142)),  2)</f>
        <v>0</v>
      </c>
      <c r="G37" s="39"/>
      <c r="H37" s="39"/>
      <c r="I37" s="173">
        <v>0.20999999999999999</v>
      </c>
      <c r="J37" s="172">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4" t="s">
        <v>45</v>
      </c>
      <c r="F38" s="172">
        <f>ROUND((SUM(BH124:BH142)),  2)</f>
        <v>0</v>
      </c>
      <c r="G38" s="39"/>
      <c r="H38" s="39"/>
      <c r="I38" s="173">
        <v>0.14999999999999999</v>
      </c>
      <c r="J38" s="172">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46</v>
      </c>
      <c r="F39" s="172">
        <f>ROUND((SUM(BI124:BI142)),  2)</f>
        <v>0</v>
      </c>
      <c r="G39" s="39"/>
      <c r="H39" s="39"/>
      <c r="I39" s="173">
        <v>0</v>
      </c>
      <c r="J39" s="172">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7"/>
      <c r="J40" s="39"/>
      <c r="K40" s="39"/>
      <c r="L40" s="64"/>
      <c r="S40" s="39"/>
      <c r="T40" s="39"/>
      <c r="U40" s="39"/>
      <c r="V40" s="39"/>
      <c r="W40" s="39"/>
      <c r="X40" s="39"/>
      <c r="Y40" s="39"/>
      <c r="Z40" s="39"/>
      <c r="AA40" s="39"/>
      <c r="AB40" s="39"/>
      <c r="AC40" s="39"/>
      <c r="AD40" s="39"/>
      <c r="AE40" s="39"/>
    </row>
    <row r="41" s="2" customFormat="1" ht="25.44" customHeight="1">
      <c r="A41" s="39"/>
      <c r="B41" s="45"/>
      <c r="C41" s="174"/>
      <c r="D41" s="175" t="s">
        <v>47</v>
      </c>
      <c r="E41" s="176"/>
      <c r="F41" s="176"/>
      <c r="G41" s="177" t="s">
        <v>48</v>
      </c>
      <c r="H41" s="178" t="s">
        <v>49</v>
      </c>
      <c r="I41" s="179"/>
      <c r="J41" s="180">
        <f>SUM(J32:J39)</f>
        <v>0</v>
      </c>
      <c r="K41" s="181"/>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7"/>
      <c r="J42" s="39"/>
      <c r="K42" s="39"/>
      <c r="L42" s="64"/>
      <c r="S42" s="39"/>
      <c r="T42" s="39"/>
      <c r="U42" s="39"/>
      <c r="V42" s="39"/>
      <c r="W42" s="39"/>
      <c r="X42" s="39"/>
      <c r="Y42" s="39"/>
      <c r="Z42" s="39"/>
      <c r="AA42" s="39"/>
      <c r="AB42" s="39"/>
      <c r="AC42" s="39"/>
      <c r="AD42" s="39"/>
      <c r="AE42" s="39"/>
    </row>
    <row r="43" s="1" customFormat="1" ht="14.4" customHeight="1">
      <c r="B43" s="21"/>
      <c r="I43" s="148"/>
      <c r="L43" s="21"/>
    </row>
    <row r="44" s="1" customFormat="1" ht="14.4" customHeight="1">
      <c r="B44" s="21"/>
      <c r="I44" s="148"/>
      <c r="L44" s="21"/>
    </row>
    <row r="45" s="1" customFormat="1" ht="14.4" customHeight="1">
      <c r="B45" s="21"/>
      <c r="I45" s="148"/>
      <c r="L45" s="21"/>
    </row>
    <row r="46" s="1" customFormat="1" ht="14.4" customHeight="1">
      <c r="B46" s="21"/>
      <c r="I46" s="148"/>
      <c r="L46" s="21"/>
    </row>
    <row r="47" s="1" customFormat="1" ht="14.4" customHeight="1">
      <c r="B47" s="21"/>
      <c r="I47" s="148"/>
      <c r="L47" s="21"/>
    </row>
    <row r="48" s="1" customFormat="1" ht="14.4" customHeight="1">
      <c r="B48" s="21"/>
      <c r="I48" s="148"/>
      <c r="L48" s="21"/>
    </row>
    <row r="49" s="1" customFormat="1" ht="14.4" customHeight="1">
      <c r="B49" s="21"/>
      <c r="I49" s="148"/>
      <c r="L49" s="21"/>
    </row>
    <row r="50" s="2" customFormat="1" ht="14.4" customHeight="1">
      <c r="B50" s="64"/>
      <c r="D50" s="182" t="s">
        <v>50</v>
      </c>
      <c r="E50" s="183"/>
      <c r="F50" s="183"/>
      <c r="G50" s="182" t="s">
        <v>51</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52</v>
      </c>
      <c r="E61" s="186"/>
      <c r="F61" s="187" t="s">
        <v>53</v>
      </c>
      <c r="G61" s="185" t="s">
        <v>52</v>
      </c>
      <c r="H61" s="186"/>
      <c r="I61" s="188"/>
      <c r="J61" s="189" t="s">
        <v>53</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54</v>
      </c>
      <c r="E65" s="190"/>
      <c r="F65" s="190"/>
      <c r="G65" s="182" t="s">
        <v>55</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52</v>
      </c>
      <c r="E76" s="186"/>
      <c r="F76" s="187" t="s">
        <v>53</v>
      </c>
      <c r="G76" s="185" t="s">
        <v>52</v>
      </c>
      <c r="H76" s="186"/>
      <c r="I76" s="188"/>
      <c r="J76" s="189" t="s">
        <v>53</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157"/>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7"/>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7"/>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Oprava propustků úseku Oldřichov u Duchcova - Louka u Litvínova</v>
      </c>
      <c r="F85" s="33"/>
      <c r="G85" s="33"/>
      <c r="H85" s="33"/>
      <c r="I85" s="157"/>
      <c r="J85" s="41"/>
      <c r="K85" s="41"/>
      <c r="L85" s="64"/>
      <c r="S85" s="39"/>
      <c r="T85" s="39"/>
      <c r="U85" s="39"/>
      <c r="V85" s="39"/>
      <c r="W85" s="39"/>
      <c r="X85" s="39"/>
      <c r="Y85" s="39"/>
      <c r="Z85" s="39"/>
      <c r="AA85" s="39"/>
      <c r="AB85" s="39"/>
      <c r="AC85" s="39"/>
      <c r="AD85" s="39"/>
      <c r="AE85" s="39"/>
    </row>
    <row r="86" s="1" customFormat="1" ht="12" customHeight="1">
      <c r="B86" s="22"/>
      <c r="C86" s="33" t="s">
        <v>113</v>
      </c>
      <c r="D86" s="23"/>
      <c r="E86" s="23"/>
      <c r="F86" s="23"/>
      <c r="G86" s="23"/>
      <c r="H86" s="23"/>
      <c r="I86" s="148"/>
      <c r="J86" s="23"/>
      <c r="K86" s="23"/>
      <c r="L86" s="21"/>
    </row>
    <row r="87" s="2" customFormat="1" ht="16.5" customHeight="1">
      <c r="A87" s="39"/>
      <c r="B87" s="40"/>
      <c r="C87" s="41"/>
      <c r="D87" s="41"/>
      <c r="E87" s="198" t="s">
        <v>904</v>
      </c>
      <c r="F87" s="41"/>
      <c r="G87" s="41"/>
      <c r="H87" s="41"/>
      <c r="I87" s="157"/>
      <c r="J87" s="41"/>
      <c r="K87" s="41"/>
      <c r="L87" s="64"/>
      <c r="S87" s="39"/>
      <c r="T87" s="39"/>
      <c r="U87" s="39"/>
      <c r="V87" s="39"/>
      <c r="W87" s="39"/>
      <c r="X87" s="39"/>
      <c r="Y87" s="39"/>
      <c r="Z87" s="39"/>
      <c r="AA87" s="39"/>
      <c r="AB87" s="39"/>
      <c r="AC87" s="39"/>
      <c r="AD87" s="39"/>
      <c r="AE87" s="39"/>
    </row>
    <row r="88" s="2" customFormat="1" ht="12" customHeight="1">
      <c r="A88" s="39"/>
      <c r="B88" s="40"/>
      <c r="C88" s="33" t="s">
        <v>115</v>
      </c>
      <c r="D88" s="41"/>
      <c r="E88" s="41"/>
      <c r="F88" s="41"/>
      <c r="G88" s="41"/>
      <c r="H88" s="41"/>
      <c r="I88" s="157"/>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002 - VRN</v>
      </c>
      <c r="F89" s="41"/>
      <c r="G89" s="41"/>
      <c r="H89" s="41"/>
      <c r="I89" s="157"/>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7"/>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 xml:space="preserve"> </v>
      </c>
      <c r="G91" s="41"/>
      <c r="H91" s="41"/>
      <c r="I91" s="159" t="s">
        <v>24</v>
      </c>
      <c r="J91" s="80" t="str">
        <f>IF(J14="","",J14)</f>
        <v>8. 1. 2020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7"/>
      <c r="J92" s="41"/>
      <c r="K92" s="41"/>
      <c r="L92" s="64"/>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E17</f>
        <v xml:space="preserve"> </v>
      </c>
      <c r="G93" s="41"/>
      <c r="H93" s="41"/>
      <c r="I93" s="159" t="s">
        <v>33</v>
      </c>
      <c r="J93" s="37" t="str">
        <f>E23</f>
        <v xml:space="preserve"> </v>
      </c>
      <c r="K93" s="41"/>
      <c r="L93" s="64"/>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IF(E20="","",E20)</f>
        <v>Vyplň údaj</v>
      </c>
      <c r="G94" s="41"/>
      <c r="H94" s="41"/>
      <c r="I94" s="159" t="s">
        <v>35</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7"/>
      <c r="J95" s="41"/>
      <c r="K95" s="41"/>
      <c r="L95" s="64"/>
      <c r="S95" s="39"/>
      <c r="T95" s="39"/>
      <c r="U95" s="39"/>
      <c r="V95" s="39"/>
      <c r="W95" s="39"/>
      <c r="X95" s="39"/>
      <c r="Y95" s="39"/>
      <c r="Z95" s="39"/>
      <c r="AA95" s="39"/>
      <c r="AB95" s="39"/>
      <c r="AC95" s="39"/>
      <c r="AD95" s="39"/>
      <c r="AE95" s="39"/>
    </row>
    <row r="96" s="2" customFormat="1" ht="29.28" customHeight="1">
      <c r="A96" s="39"/>
      <c r="B96" s="40"/>
      <c r="C96" s="200" t="s">
        <v>120</v>
      </c>
      <c r="D96" s="201"/>
      <c r="E96" s="201"/>
      <c r="F96" s="201"/>
      <c r="G96" s="201"/>
      <c r="H96" s="201"/>
      <c r="I96" s="202"/>
      <c r="J96" s="203" t="s">
        <v>121</v>
      </c>
      <c r="K96" s="201"/>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7"/>
      <c r="J97" s="41"/>
      <c r="K97" s="41"/>
      <c r="L97" s="64"/>
      <c r="S97" s="39"/>
      <c r="T97" s="39"/>
      <c r="U97" s="39"/>
      <c r="V97" s="39"/>
      <c r="W97" s="39"/>
      <c r="X97" s="39"/>
      <c r="Y97" s="39"/>
      <c r="Z97" s="39"/>
      <c r="AA97" s="39"/>
      <c r="AB97" s="39"/>
      <c r="AC97" s="39"/>
      <c r="AD97" s="39"/>
      <c r="AE97" s="39"/>
    </row>
    <row r="98" s="2" customFormat="1" ht="22.8" customHeight="1">
      <c r="A98" s="39"/>
      <c r="B98" s="40"/>
      <c r="C98" s="204" t="s">
        <v>122</v>
      </c>
      <c r="D98" s="41"/>
      <c r="E98" s="41"/>
      <c r="F98" s="41"/>
      <c r="G98" s="41"/>
      <c r="H98" s="41"/>
      <c r="I98" s="157"/>
      <c r="J98" s="111">
        <f>J124</f>
        <v>0</v>
      </c>
      <c r="K98" s="41"/>
      <c r="L98" s="64"/>
      <c r="S98" s="39"/>
      <c r="T98" s="39"/>
      <c r="U98" s="39"/>
      <c r="V98" s="39"/>
      <c r="W98" s="39"/>
      <c r="X98" s="39"/>
      <c r="Y98" s="39"/>
      <c r="Z98" s="39"/>
      <c r="AA98" s="39"/>
      <c r="AB98" s="39"/>
      <c r="AC98" s="39"/>
      <c r="AD98" s="39"/>
      <c r="AE98" s="39"/>
      <c r="AU98" s="18" t="s">
        <v>123</v>
      </c>
    </row>
    <row r="99" s="9" customFormat="1" ht="24.96" customHeight="1">
      <c r="A99" s="9"/>
      <c r="B99" s="205"/>
      <c r="C99" s="206"/>
      <c r="D99" s="207" t="s">
        <v>600</v>
      </c>
      <c r="E99" s="208"/>
      <c r="F99" s="208"/>
      <c r="G99" s="208"/>
      <c r="H99" s="208"/>
      <c r="I99" s="209"/>
      <c r="J99" s="210">
        <f>J125</f>
        <v>0</v>
      </c>
      <c r="K99" s="206"/>
      <c r="L99" s="211"/>
      <c r="S99" s="9"/>
      <c r="T99" s="9"/>
      <c r="U99" s="9"/>
      <c r="V99" s="9"/>
      <c r="W99" s="9"/>
      <c r="X99" s="9"/>
      <c r="Y99" s="9"/>
      <c r="Z99" s="9"/>
      <c r="AA99" s="9"/>
      <c r="AB99" s="9"/>
      <c r="AC99" s="9"/>
      <c r="AD99" s="9"/>
      <c r="AE99" s="9"/>
    </row>
    <row r="100" s="10" customFormat="1" ht="19.92" customHeight="1">
      <c r="A100" s="10"/>
      <c r="B100" s="212"/>
      <c r="C100" s="133"/>
      <c r="D100" s="213" t="s">
        <v>706</v>
      </c>
      <c r="E100" s="214"/>
      <c r="F100" s="214"/>
      <c r="G100" s="214"/>
      <c r="H100" s="214"/>
      <c r="I100" s="215"/>
      <c r="J100" s="216">
        <f>J126</f>
        <v>0</v>
      </c>
      <c r="K100" s="133"/>
      <c r="L100" s="217"/>
      <c r="S100" s="10"/>
      <c r="T100" s="10"/>
      <c r="U100" s="10"/>
      <c r="V100" s="10"/>
      <c r="W100" s="10"/>
      <c r="X100" s="10"/>
      <c r="Y100" s="10"/>
      <c r="Z100" s="10"/>
      <c r="AA100" s="10"/>
      <c r="AB100" s="10"/>
      <c r="AC100" s="10"/>
      <c r="AD100" s="10"/>
      <c r="AE100" s="10"/>
    </row>
    <row r="101" s="10" customFormat="1" ht="19.92" customHeight="1">
      <c r="A101" s="10"/>
      <c r="B101" s="212"/>
      <c r="C101" s="133"/>
      <c r="D101" s="213" t="s">
        <v>707</v>
      </c>
      <c r="E101" s="214"/>
      <c r="F101" s="214"/>
      <c r="G101" s="214"/>
      <c r="H101" s="214"/>
      <c r="I101" s="215"/>
      <c r="J101" s="216">
        <f>J133</f>
        <v>0</v>
      </c>
      <c r="K101" s="133"/>
      <c r="L101" s="217"/>
      <c r="S101" s="10"/>
      <c r="T101" s="10"/>
      <c r="U101" s="10"/>
      <c r="V101" s="10"/>
      <c r="W101" s="10"/>
      <c r="X101" s="10"/>
      <c r="Y101" s="10"/>
      <c r="Z101" s="10"/>
      <c r="AA101" s="10"/>
      <c r="AB101" s="10"/>
      <c r="AC101" s="10"/>
      <c r="AD101" s="10"/>
      <c r="AE101" s="10"/>
    </row>
    <row r="102" s="10" customFormat="1" ht="19.92" customHeight="1">
      <c r="A102" s="10"/>
      <c r="B102" s="212"/>
      <c r="C102" s="133"/>
      <c r="D102" s="213" t="s">
        <v>708</v>
      </c>
      <c r="E102" s="214"/>
      <c r="F102" s="214"/>
      <c r="G102" s="214"/>
      <c r="H102" s="214"/>
      <c r="I102" s="215"/>
      <c r="J102" s="216">
        <f>J137</f>
        <v>0</v>
      </c>
      <c r="K102" s="133"/>
      <c r="L102" s="217"/>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157"/>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194"/>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197"/>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134</v>
      </c>
      <c r="D109" s="41"/>
      <c r="E109" s="41"/>
      <c r="F109" s="41"/>
      <c r="G109" s="41"/>
      <c r="H109" s="41"/>
      <c r="I109" s="157"/>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157"/>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157"/>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98" t="str">
        <f>E7</f>
        <v>Oprava propustků úseku Oldřichov u Duchcova - Louka u Litvínova</v>
      </c>
      <c r="F112" s="33"/>
      <c r="G112" s="33"/>
      <c r="H112" s="33"/>
      <c r="I112" s="157"/>
      <c r="J112" s="41"/>
      <c r="K112" s="41"/>
      <c r="L112" s="64"/>
      <c r="S112" s="39"/>
      <c r="T112" s="39"/>
      <c r="U112" s="39"/>
      <c r="V112" s="39"/>
      <c r="W112" s="39"/>
      <c r="X112" s="39"/>
      <c r="Y112" s="39"/>
      <c r="Z112" s="39"/>
      <c r="AA112" s="39"/>
      <c r="AB112" s="39"/>
      <c r="AC112" s="39"/>
      <c r="AD112" s="39"/>
      <c r="AE112" s="39"/>
    </row>
    <row r="113" s="1" customFormat="1" ht="12" customHeight="1">
      <c r="B113" s="22"/>
      <c r="C113" s="33" t="s">
        <v>113</v>
      </c>
      <c r="D113" s="23"/>
      <c r="E113" s="23"/>
      <c r="F113" s="23"/>
      <c r="G113" s="23"/>
      <c r="H113" s="23"/>
      <c r="I113" s="148"/>
      <c r="J113" s="23"/>
      <c r="K113" s="23"/>
      <c r="L113" s="21"/>
    </row>
    <row r="114" s="2" customFormat="1" ht="16.5" customHeight="1">
      <c r="A114" s="39"/>
      <c r="B114" s="40"/>
      <c r="C114" s="41"/>
      <c r="D114" s="41"/>
      <c r="E114" s="198" t="s">
        <v>904</v>
      </c>
      <c r="F114" s="41"/>
      <c r="G114" s="41"/>
      <c r="H114" s="41"/>
      <c r="I114" s="157"/>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115</v>
      </c>
      <c r="D115" s="41"/>
      <c r="E115" s="41"/>
      <c r="F115" s="41"/>
      <c r="G115" s="41"/>
      <c r="H115" s="41"/>
      <c r="I115" s="157"/>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E11</f>
        <v>002 - VRN</v>
      </c>
      <c r="F116" s="41"/>
      <c r="G116" s="41"/>
      <c r="H116" s="41"/>
      <c r="I116" s="157"/>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157"/>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22</v>
      </c>
      <c r="D118" s="41"/>
      <c r="E118" s="41"/>
      <c r="F118" s="28" t="str">
        <f>F14</f>
        <v xml:space="preserve"> </v>
      </c>
      <c r="G118" s="41"/>
      <c r="H118" s="41"/>
      <c r="I118" s="159" t="s">
        <v>24</v>
      </c>
      <c r="J118" s="80" t="str">
        <f>IF(J14="","",J14)</f>
        <v>8. 1. 2020</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57"/>
      <c r="J119" s="41"/>
      <c r="K119" s="41"/>
      <c r="L119" s="64"/>
      <c r="S119" s="39"/>
      <c r="T119" s="39"/>
      <c r="U119" s="39"/>
      <c r="V119" s="39"/>
      <c r="W119" s="39"/>
      <c r="X119" s="39"/>
      <c r="Y119" s="39"/>
      <c r="Z119" s="39"/>
      <c r="AA119" s="39"/>
      <c r="AB119" s="39"/>
      <c r="AC119" s="39"/>
      <c r="AD119" s="39"/>
      <c r="AE119" s="39"/>
    </row>
    <row r="120" s="2" customFormat="1" ht="15.15" customHeight="1">
      <c r="A120" s="39"/>
      <c r="B120" s="40"/>
      <c r="C120" s="33" t="s">
        <v>28</v>
      </c>
      <c r="D120" s="41"/>
      <c r="E120" s="41"/>
      <c r="F120" s="28" t="str">
        <f>E17</f>
        <v xml:space="preserve"> </v>
      </c>
      <c r="G120" s="41"/>
      <c r="H120" s="41"/>
      <c r="I120" s="159" t="s">
        <v>33</v>
      </c>
      <c r="J120" s="37" t="str">
        <f>E23</f>
        <v xml:space="preserve"> </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31</v>
      </c>
      <c r="D121" s="41"/>
      <c r="E121" s="41"/>
      <c r="F121" s="28" t="str">
        <f>IF(E20="","",E20)</f>
        <v>Vyplň údaj</v>
      </c>
      <c r="G121" s="41"/>
      <c r="H121" s="41"/>
      <c r="I121" s="159" t="s">
        <v>35</v>
      </c>
      <c r="J121" s="37" t="str">
        <f>E26</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157"/>
      <c r="J122" s="41"/>
      <c r="K122" s="41"/>
      <c r="L122" s="64"/>
      <c r="S122" s="39"/>
      <c r="T122" s="39"/>
      <c r="U122" s="39"/>
      <c r="V122" s="39"/>
      <c r="W122" s="39"/>
      <c r="X122" s="39"/>
      <c r="Y122" s="39"/>
      <c r="Z122" s="39"/>
      <c r="AA122" s="39"/>
      <c r="AB122" s="39"/>
      <c r="AC122" s="39"/>
      <c r="AD122" s="39"/>
      <c r="AE122" s="39"/>
    </row>
    <row r="123" s="11" customFormat="1" ht="29.28" customHeight="1">
      <c r="A123" s="218"/>
      <c r="B123" s="219"/>
      <c r="C123" s="220" t="s">
        <v>135</v>
      </c>
      <c r="D123" s="221" t="s">
        <v>62</v>
      </c>
      <c r="E123" s="221" t="s">
        <v>58</v>
      </c>
      <c r="F123" s="221" t="s">
        <v>59</v>
      </c>
      <c r="G123" s="221" t="s">
        <v>136</v>
      </c>
      <c r="H123" s="221" t="s">
        <v>137</v>
      </c>
      <c r="I123" s="222" t="s">
        <v>138</v>
      </c>
      <c r="J123" s="221" t="s">
        <v>121</v>
      </c>
      <c r="K123" s="223" t="s">
        <v>139</v>
      </c>
      <c r="L123" s="224"/>
      <c r="M123" s="101" t="s">
        <v>1</v>
      </c>
      <c r="N123" s="102" t="s">
        <v>41</v>
      </c>
      <c r="O123" s="102" t="s">
        <v>140</v>
      </c>
      <c r="P123" s="102" t="s">
        <v>141</v>
      </c>
      <c r="Q123" s="102" t="s">
        <v>142</v>
      </c>
      <c r="R123" s="102" t="s">
        <v>143</v>
      </c>
      <c r="S123" s="102" t="s">
        <v>144</v>
      </c>
      <c r="T123" s="103" t="s">
        <v>145</v>
      </c>
      <c r="U123" s="218"/>
      <c r="V123" s="218"/>
      <c r="W123" s="218"/>
      <c r="X123" s="218"/>
      <c r="Y123" s="218"/>
      <c r="Z123" s="218"/>
      <c r="AA123" s="218"/>
      <c r="AB123" s="218"/>
      <c r="AC123" s="218"/>
      <c r="AD123" s="218"/>
      <c r="AE123" s="218"/>
    </row>
    <row r="124" s="2" customFormat="1" ht="22.8" customHeight="1">
      <c r="A124" s="39"/>
      <c r="B124" s="40"/>
      <c r="C124" s="108" t="s">
        <v>146</v>
      </c>
      <c r="D124" s="41"/>
      <c r="E124" s="41"/>
      <c r="F124" s="41"/>
      <c r="G124" s="41"/>
      <c r="H124" s="41"/>
      <c r="I124" s="157"/>
      <c r="J124" s="225">
        <f>BK124</f>
        <v>0</v>
      </c>
      <c r="K124" s="41"/>
      <c r="L124" s="45"/>
      <c r="M124" s="104"/>
      <c r="N124" s="226"/>
      <c r="O124" s="105"/>
      <c r="P124" s="227">
        <f>P125</f>
        <v>0</v>
      </c>
      <c r="Q124" s="105"/>
      <c r="R124" s="227">
        <f>R125</f>
        <v>0</v>
      </c>
      <c r="S124" s="105"/>
      <c r="T124" s="228">
        <f>T125</f>
        <v>0</v>
      </c>
      <c r="U124" s="39"/>
      <c r="V124" s="39"/>
      <c r="W124" s="39"/>
      <c r="X124" s="39"/>
      <c r="Y124" s="39"/>
      <c r="Z124" s="39"/>
      <c r="AA124" s="39"/>
      <c r="AB124" s="39"/>
      <c r="AC124" s="39"/>
      <c r="AD124" s="39"/>
      <c r="AE124" s="39"/>
      <c r="AT124" s="18" t="s">
        <v>76</v>
      </c>
      <c r="AU124" s="18" t="s">
        <v>123</v>
      </c>
      <c r="BK124" s="229">
        <f>BK125</f>
        <v>0</v>
      </c>
    </row>
    <row r="125" s="12" customFormat="1" ht="25.92" customHeight="1">
      <c r="A125" s="12"/>
      <c r="B125" s="230"/>
      <c r="C125" s="231"/>
      <c r="D125" s="232" t="s">
        <v>76</v>
      </c>
      <c r="E125" s="233" t="s">
        <v>96</v>
      </c>
      <c r="F125" s="233" t="s">
        <v>698</v>
      </c>
      <c r="G125" s="231"/>
      <c r="H125" s="231"/>
      <c r="I125" s="234"/>
      <c r="J125" s="235">
        <f>BK125</f>
        <v>0</v>
      </c>
      <c r="K125" s="231"/>
      <c r="L125" s="236"/>
      <c r="M125" s="237"/>
      <c r="N125" s="238"/>
      <c r="O125" s="238"/>
      <c r="P125" s="239">
        <f>P126+P133+P137</f>
        <v>0</v>
      </c>
      <c r="Q125" s="238"/>
      <c r="R125" s="239">
        <f>R126+R133+R137</f>
        <v>0</v>
      </c>
      <c r="S125" s="238"/>
      <c r="T125" s="240">
        <f>T126+T133+T137</f>
        <v>0</v>
      </c>
      <c r="U125" s="12"/>
      <c r="V125" s="12"/>
      <c r="W125" s="12"/>
      <c r="X125" s="12"/>
      <c r="Y125" s="12"/>
      <c r="Z125" s="12"/>
      <c r="AA125" s="12"/>
      <c r="AB125" s="12"/>
      <c r="AC125" s="12"/>
      <c r="AD125" s="12"/>
      <c r="AE125" s="12"/>
      <c r="AR125" s="241" t="s">
        <v>191</v>
      </c>
      <c r="AT125" s="242" t="s">
        <v>76</v>
      </c>
      <c r="AU125" s="242" t="s">
        <v>77</v>
      </c>
      <c r="AY125" s="241" t="s">
        <v>149</v>
      </c>
      <c r="BK125" s="243">
        <f>BK126+BK133+BK137</f>
        <v>0</v>
      </c>
    </row>
    <row r="126" s="12" customFormat="1" ht="22.8" customHeight="1">
      <c r="A126" s="12"/>
      <c r="B126" s="230"/>
      <c r="C126" s="231"/>
      <c r="D126" s="232" t="s">
        <v>76</v>
      </c>
      <c r="E126" s="244" t="s">
        <v>710</v>
      </c>
      <c r="F126" s="244" t="s">
        <v>711</v>
      </c>
      <c r="G126" s="231"/>
      <c r="H126" s="231"/>
      <c r="I126" s="234"/>
      <c r="J126" s="245">
        <f>BK126</f>
        <v>0</v>
      </c>
      <c r="K126" s="231"/>
      <c r="L126" s="236"/>
      <c r="M126" s="237"/>
      <c r="N126" s="238"/>
      <c r="O126" s="238"/>
      <c r="P126" s="239">
        <f>SUM(P127:P132)</f>
        <v>0</v>
      </c>
      <c r="Q126" s="238"/>
      <c r="R126" s="239">
        <f>SUM(R127:R132)</f>
        <v>0</v>
      </c>
      <c r="S126" s="238"/>
      <c r="T126" s="240">
        <f>SUM(T127:T132)</f>
        <v>0</v>
      </c>
      <c r="U126" s="12"/>
      <c r="V126" s="12"/>
      <c r="W126" s="12"/>
      <c r="X126" s="12"/>
      <c r="Y126" s="12"/>
      <c r="Z126" s="12"/>
      <c r="AA126" s="12"/>
      <c r="AB126" s="12"/>
      <c r="AC126" s="12"/>
      <c r="AD126" s="12"/>
      <c r="AE126" s="12"/>
      <c r="AR126" s="241" t="s">
        <v>191</v>
      </c>
      <c r="AT126" s="242" t="s">
        <v>76</v>
      </c>
      <c r="AU126" s="242" t="s">
        <v>21</v>
      </c>
      <c r="AY126" s="241" t="s">
        <v>149</v>
      </c>
      <c r="BK126" s="243">
        <f>SUM(BK127:BK132)</f>
        <v>0</v>
      </c>
    </row>
    <row r="127" s="2" customFormat="1" ht="16.5" customHeight="1">
      <c r="A127" s="39"/>
      <c r="B127" s="40"/>
      <c r="C127" s="246" t="s">
        <v>21</v>
      </c>
      <c r="D127" s="246" t="s">
        <v>151</v>
      </c>
      <c r="E127" s="247" t="s">
        <v>712</v>
      </c>
      <c r="F127" s="248" t="s">
        <v>713</v>
      </c>
      <c r="G127" s="249" t="s">
        <v>714</v>
      </c>
      <c r="H127" s="250">
        <v>1</v>
      </c>
      <c r="I127" s="251"/>
      <c r="J127" s="252">
        <f>ROUND(I127*H127,2)</f>
        <v>0</v>
      </c>
      <c r="K127" s="248" t="s">
        <v>155</v>
      </c>
      <c r="L127" s="45"/>
      <c r="M127" s="253" t="s">
        <v>1</v>
      </c>
      <c r="N127" s="254" t="s">
        <v>42</v>
      </c>
      <c r="O127" s="92"/>
      <c r="P127" s="255">
        <f>O127*H127</f>
        <v>0</v>
      </c>
      <c r="Q127" s="255">
        <v>0</v>
      </c>
      <c r="R127" s="255">
        <f>Q127*H127</f>
        <v>0</v>
      </c>
      <c r="S127" s="255">
        <v>0</v>
      </c>
      <c r="T127" s="256">
        <f>S127*H127</f>
        <v>0</v>
      </c>
      <c r="U127" s="39"/>
      <c r="V127" s="39"/>
      <c r="W127" s="39"/>
      <c r="X127" s="39"/>
      <c r="Y127" s="39"/>
      <c r="Z127" s="39"/>
      <c r="AA127" s="39"/>
      <c r="AB127" s="39"/>
      <c r="AC127" s="39"/>
      <c r="AD127" s="39"/>
      <c r="AE127" s="39"/>
      <c r="AR127" s="257" t="s">
        <v>715</v>
      </c>
      <c r="AT127" s="257" t="s">
        <v>151</v>
      </c>
      <c r="AU127" s="257" t="s">
        <v>85</v>
      </c>
      <c r="AY127" s="18" t="s">
        <v>149</v>
      </c>
      <c r="BE127" s="258">
        <f>IF(N127="základní",J127,0)</f>
        <v>0</v>
      </c>
      <c r="BF127" s="258">
        <f>IF(N127="snížená",J127,0)</f>
        <v>0</v>
      </c>
      <c r="BG127" s="258">
        <f>IF(N127="zákl. přenesená",J127,0)</f>
        <v>0</v>
      </c>
      <c r="BH127" s="258">
        <f>IF(N127="sníž. přenesená",J127,0)</f>
        <v>0</v>
      </c>
      <c r="BI127" s="258">
        <f>IF(N127="nulová",J127,0)</f>
        <v>0</v>
      </c>
      <c r="BJ127" s="18" t="s">
        <v>21</v>
      </c>
      <c r="BK127" s="258">
        <f>ROUND(I127*H127,2)</f>
        <v>0</v>
      </c>
      <c r="BL127" s="18" t="s">
        <v>715</v>
      </c>
      <c r="BM127" s="257" t="s">
        <v>1077</v>
      </c>
    </row>
    <row r="128" s="2" customFormat="1">
      <c r="A128" s="39"/>
      <c r="B128" s="40"/>
      <c r="C128" s="41"/>
      <c r="D128" s="259" t="s">
        <v>158</v>
      </c>
      <c r="E128" s="41"/>
      <c r="F128" s="260" t="s">
        <v>713</v>
      </c>
      <c r="G128" s="41"/>
      <c r="H128" s="41"/>
      <c r="I128" s="157"/>
      <c r="J128" s="41"/>
      <c r="K128" s="41"/>
      <c r="L128" s="45"/>
      <c r="M128" s="261"/>
      <c r="N128" s="262"/>
      <c r="O128" s="92"/>
      <c r="P128" s="92"/>
      <c r="Q128" s="92"/>
      <c r="R128" s="92"/>
      <c r="S128" s="92"/>
      <c r="T128" s="93"/>
      <c r="U128" s="39"/>
      <c r="V128" s="39"/>
      <c r="W128" s="39"/>
      <c r="X128" s="39"/>
      <c r="Y128" s="39"/>
      <c r="Z128" s="39"/>
      <c r="AA128" s="39"/>
      <c r="AB128" s="39"/>
      <c r="AC128" s="39"/>
      <c r="AD128" s="39"/>
      <c r="AE128" s="39"/>
      <c r="AT128" s="18" t="s">
        <v>158</v>
      </c>
      <c r="AU128" s="18" t="s">
        <v>85</v>
      </c>
    </row>
    <row r="129" s="2" customFormat="1">
      <c r="A129" s="39"/>
      <c r="B129" s="40"/>
      <c r="C129" s="41"/>
      <c r="D129" s="259" t="s">
        <v>180</v>
      </c>
      <c r="E129" s="41"/>
      <c r="F129" s="263" t="s">
        <v>898</v>
      </c>
      <c r="G129" s="41"/>
      <c r="H129" s="41"/>
      <c r="I129" s="157"/>
      <c r="J129" s="41"/>
      <c r="K129" s="41"/>
      <c r="L129" s="45"/>
      <c r="M129" s="261"/>
      <c r="N129" s="262"/>
      <c r="O129" s="92"/>
      <c r="P129" s="92"/>
      <c r="Q129" s="92"/>
      <c r="R129" s="92"/>
      <c r="S129" s="92"/>
      <c r="T129" s="93"/>
      <c r="U129" s="39"/>
      <c r="V129" s="39"/>
      <c r="W129" s="39"/>
      <c r="X129" s="39"/>
      <c r="Y129" s="39"/>
      <c r="Z129" s="39"/>
      <c r="AA129" s="39"/>
      <c r="AB129" s="39"/>
      <c r="AC129" s="39"/>
      <c r="AD129" s="39"/>
      <c r="AE129" s="39"/>
      <c r="AT129" s="18" t="s">
        <v>180</v>
      </c>
      <c r="AU129" s="18" t="s">
        <v>85</v>
      </c>
    </row>
    <row r="130" s="2" customFormat="1" ht="16.5" customHeight="1">
      <c r="A130" s="39"/>
      <c r="B130" s="40"/>
      <c r="C130" s="246" t="s">
        <v>85</v>
      </c>
      <c r="D130" s="246" t="s">
        <v>151</v>
      </c>
      <c r="E130" s="247" t="s">
        <v>718</v>
      </c>
      <c r="F130" s="248" t="s">
        <v>719</v>
      </c>
      <c r="G130" s="249" t="s">
        <v>714</v>
      </c>
      <c r="H130" s="250">
        <v>1</v>
      </c>
      <c r="I130" s="251"/>
      <c r="J130" s="252">
        <f>ROUND(I130*H130,2)</f>
        <v>0</v>
      </c>
      <c r="K130" s="248" t="s">
        <v>155</v>
      </c>
      <c r="L130" s="45"/>
      <c r="M130" s="253" t="s">
        <v>1</v>
      </c>
      <c r="N130" s="254" t="s">
        <v>42</v>
      </c>
      <c r="O130" s="92"/>
      <c r="P130" s="255">
        <f>O130*H130</f>
        <v>0</v>
      </c>
      <c r="Q130" s="255">
        <v>0</v>
      </c>
      <c r="R130" s="255">
        <f>Q130*H130</f>
        <v>0</v>
      </c>
      <c r="S130" s="255">
        <v>0</v>
      </c>
      <c r="T130" s="256">
        <f>S130*H130</f>
        <v>0</v>
      </c>
      <c r="U130" s="39"/>
      <c r="V130" s="39"/>
      <c r="W130" s="39"/>
      <c r="X130" s="39"/>
      <c r="Y130" s="39"/>
      <c r="Z130" s="39"/>
      <c r="AA130" s="39"/>
      <c r="AB130" s="39"/>
      <c r="AC130" s="39"/>
      <c r="AD130" s="39"/>
      <c r="AE130" s="39"/>
      <c r="AR130" s="257" t="s">
        <v>715</v>
      </c>
      <c r="AT130" s="257" t="s">
        <v>151</v>
      </c>
      <c r="AU130" s="257" t="s">
        <v>85</v>
      </c>
      <c r="AY130" s="18" t="s">
        <v>149</v>
      </c>
      <c r="BE130" s="258">
        <f>IF(N130="základní",J130,0)</f>
        <v>0</v>
      </c>
      <c r="BF130" s="258">
        <f>IF(N130="snížená",J130,0)</f>
        <v>0</v>
      </c>
      <c r="BG130" s="258">
        <f>IF(N130="zákl. přenesená",J130,0)</f>
        <v>0</v>
      </c>
      <c r="BH130" s="258">
        <f>IF(N130="sníž. přenesená",J130,0)</f>
        <v>0</v>
      </c>
      <c r="BI130" s="258">
        <f>IF(N130="nulová",J130,0)</f>
        <v>0</v>
      </c>
      <c r="BJ130" s="18" t="s">
        <v>21</v>
      </c>
      <c r="BK130" s="258">
        <f>ROUND(I130*H130,2)</f>
        <v>0</v>
      </c>
      <c r="BL130" s="18" t="s">
        <v>715</v>
      </c>
      <c r="BM130" s="257" t="s">
        <v>1078</v>
      </c>
    </row>
    <row r="131" s="2" customFormat="1">
      <c r="A131" s="39"/>
      <c r="B131" s="40"/>
      <c r="C131" s="41"/>
      <c r="D131" s="259" t="s">
        <v>158</v>
      </c>
      <c r="E131" s="41"/>
      <c r="F131" s="260" t="s">
        <v>719</v>
      </c>
      <c r="G131" s="41"/>
      <c r="H131" s="41"/>
      <c r="I131" s="157"/>
      <c r="J131" s="41"/>
      <c r="K131" s="41"/>
      <c r="L131" s="45"/>
      <c r="M131" s="261"/>
      <c r="N131" s="262"/>
      <c r="O131" s="92"/>
      <c r="P131" s="92"/>
      <c r="Q131" s="92"/>
      <c r="R131" s="92"/>
      <c r="S131" s="92"/>
      <c r="T131" s="93"/>
      <c r="U131" s="39"/>
      <c r="V131" s="39"/>
      <c r="W131" s="39"/>
      <c r="X131" s="39"/>
      <c r="Y131" s="39"/>
      <c r="Z131" s="39"/>
      <c r="AA131" s="39"/>
      <c r="AB131" s="39"/>
      <c r="AC131" s="39"/>
      <c r="AD131" s="39"/>
      <c r="AE131" s="39"/>
      <c r="AT131" s="18" t="s">
        <v>158</v>
      </c>
      <c r="AU131" s="18" t="s">
        <v>85</v>
      </c>
    </row>
    <row r="132" s="2" customFormat="1">
      <c r="A132" s="39"/>
      <c r="B132" s="40"/>
      <c r="C132" s="41"/>
      <c r="D132" s="259" t="s">
        <v>180</v>
      </c>
      <c r="E132" s="41"/>
      <c r="F132" s="263" t="s">
        <v>721</v>
      </c>
      <c r="G132" s="41"/>
      <c r="H132" s="41"/>
      <c r="I132" s="157"/>
      <c r="J132" s="41"/>
      <c r="K132" s="41"/>
      <c r="L132" s="45"/>
      <c r="M132" s="261"/>
      <c r="N132" s="262"/>
      <c r="O132" s="92"/>
      <c r="P132" s="92"/>
      <c r="Q132" s="92"/>
      <c r="R132" s="92"/>
      <c r="S132" s="92"/>
      <c r="T132" s="93"/>
      <c r="U132" s="39"/>
      <c r="V132" s="39"/>
      <c r="W132" s="39"/>
      <c r="X132" s="39"/>
      <c r="Y132" s="39"/>
      <c r="Z132" s="39"/>
      <c r="AA132" s="39"/>
      <c r="AB132" s="39"/>
      <c r="AC132" s="39"/>
      <c r="AD132" s="39"/>
      <c r="AE132" s="39"/>
      <c r="AT132" s="18" t="s">
        <v>180</v>
      </c>
      <c r="AU132" s="18" t="s">
        <v>85</v>
      </c>
    </row>
    <row r="133" s="12" customFormat="1" ht="22.8" customHeight="1">
      <c r="A133" s="12"/>
      <c r="B133" s="230"/>
      <c r="C133" s="231"/>
      <c r="D133" s="232" t="s">
        <v>76</v>
      </c>
      <c r="E133" s="244" t="s">
        <v>722</v>
      </c>
      <c r="F133" s="244" t="s">
        <v>723</v>
      </c>
      <c r="G133" s="231"/>
      <c r="H133" s="231"/>
      <c r="I133" s="234"/>
      <c r="J133" s="245">
        <f>BK133</f>
        <v>0</v>
      </c>
      <c r="K133" s="231"/>
      <c r="L133" s="236"/>
      <c r="M133" s="237"/>
      <c r="N133" s="238"/>
      <c r="O133" s="238"/>
      <c r="P133" s="239">
        <f>SUM(P134:P136)</f>
        <v>0</v>
      </c>
      <c r="Q133" s="238"/>
      <c r="R133" s="239">
        <f>SUM(R134:R136)</f>
        <v>0</v>
      </c>
      <c r="S133" s="238"/>
      <c r="T133" s="240">
        <f>SUM(T134:T136)</f>
        <v>0</v>
      </c>
      <c r="U133" s="12"/>
      <c r="V133" s="12"/>
      <c r="W133" s="12"/>
      <c r="X133" s="12"/>
      <c r="Y133" s="12"/>
      <c r="Z133" s="12"/>
      <c r="AA133" s="12"/>
      <c r="AB133" s="12"/>
      <c r="AC133" s="12"/>
      <c r="AD133" s="12"/>
      <c r="AE133" s="12"/>
      <c r="AR133" s="241" t="s">
        <v>191</v>
      </c>
      <c r="AT133" s="242" t="s">
        <v>76</v>
      </c>
      <c r="AU133" s="242" t="s">
        <v>21</v>
      </c>
      <c r="AY133" s="241" t="s">
        <v>149</v>
      </c>
      <c r="BK133" s="243">
        <f>SUM(BK134:BK136)</f>
        <v>0</v>
      </c>
    </row>
    <row r="134" s="2" customFormat="1" ht="16.5" customHeight="1">
      <c r="A134" s="39"/>
      <c r="B134" s="40"/>
      <c r="C134" s="246" t="s">
        <v>91</v>
      </c>
      <c r="D134" s="246" t="s">
        <v>151</v>
      </c>
      <c r="E134" s="247" t="s">
        <v>724</v>
      </c>
      <c r="F134" s="248" t="s">
        <v>723</v>
      </c>
      <c r="G134" s="249" t="s">
        <v>714</v>
      </c>
      <c r="H134" s="250">
        <v>1</v>
      </c>
      <c r="I134" s="251"/>
      <c r="J134" s="252">
        <f>ROUND(I134*H134,2)</f>
        <v>0</v>
      </c>
      <c r="K134" s="248" t="s">
        <v>155</v>
      </c>
      <c r="L134" s="45"/>
      <c r="M134" s="253" t="s">
        <v>1</v>
      </c>
      <c r="N134" s="254" t="s">
        <v>42</v>
      </c>
      <c r="O134" s="92"/>
      <c r="P134" s="255">
        <f>O134*H134</f>
        <v>0</v>
      </c>
      <c r="Q134" s="255">
        <v>0</v>
      </c>
      <c r="R134" s="255">
        <f>Q134*H134</f>
        <v>0</v>
      </c>
      <c r="S134" s="255">
        <v>0</v>
      </c>
      <c r="T134" s="256">
        <f>S134*H134</f>
        <v>0</v>
      </c>
      <c r="U134" s="39"/>
      <c r="V134" s="39"/>
      <c r="W134" s="39"/>
      <c r="X134" s="39"/>
      <c r="Y134" s="39"/>
      <c r="Z134" s="39"/>
      <c r="AA134" s="39"/>
      <c r="AB134" s="39"/>
      <c r="AC134" s="39"/>
      <c r="AD134" s="39"/>
      <c r="AE134" s="39"/>
      <c r="AR134" s="257" t="s">
        <v>715</v>
      </c>
      <c r="AT134" s="257" t="s">
        <v>151</v>
      </c>
      <c r="AU134" s="257" t="s">
        <v>85</v>
      </c>
      <c r="AY134" s="18" t="s">
        <v>149</v>
      </c>
      <c r="BE134" s="258">
        <f>IF(N134="základní",J134,0)</f>
        <v>0</v>
      </c>
      <c r="BF134" s="258">
        <f>IF(N134="snížená",J134,0)</f>
        <v>0</v>
      </c>
      <c r="BG134" s="258">
        <f>IF(N134="zákl. přenesená",J134,0)</f>
        <v>0</v>
      </c>
      <c r="BH134" s="258">
        <f>IF(N134="sníž. přenesená",J134,0)</f>
        <v>0</v>
      </c>
      <c r="BI134" s="258">
        <f>IF(N134="nulová",J134,0)</f>
        <v>0</v>
      </c>
      <c r="BJ134" s="18" t="s">
        <v>21</v>
      </c>
      <c r="BK134" s="258">
        <f>ROUND(I134*H134,2)</f>
        <v>0</v>
      </c>
      <c r="BL134" s="18" t="s">
        <v>715</v>
      </c>
      <c r="BM134" s="257" t="s">
        <v>1079</v>
      </c>
    </row>
    <row r="135" s="2" customFormat="1">
      <c r="A135" s="39"/>
      <c r="B135" s="40"/>
      <c r="C135" s="41"/>
      <c r="D135" s="259" t="s">
        <v>158</v>
      </c>
      <c r="E135" s="41"/>
      <c r="F135" s="260" t="s">
        <v>723</v>
      </c>
      <c r="G135" s="41"/>
      <c r="H135" s="41"/>
      <c r="I135" s="157"/>
      <c r="J135" s="41"/>
      <c r="K135" s="41"/>
      <c r="L135" s="45"/>
      <c r="M135" s="261"/>
      <c r="N135" s="262"/>
      <c r="O135" s="92"/>
      <c r="P135" s="92"/>
      <c r="Q135" s="92"/>
      <c r="R135" s="92"/>
      <c r="S135" s="92"/>
      <c r="T135" s="93"/>
      <c r="U135" s="39"/>
      <c r="V135" s="39"/>
      <c r="W135" s="39"/>
      <c r="X135" s="39"/>
      <c r="Y135" s="39"/>
      <c r="Z135" s="39"/>
      <c r="AA135" s="39"/>
      <c r="AB135" s="39"/>
      <c r="AC135" s="39"/>
      <c r="AD135" s="39"/>
      <c r="AE135" s="39"/>
      <c r="AT135" s="18" t="s">
        <v>158</v>
      </c>
      <c r="AU135" s="18" t="s">
        <v>85</v>
      </c>
    </row>
    <row r="136" s="2" customFormat="1">
      <c r="A136" s="39"/>
      <c r="B136" s="40"/>
      <c r="C136" s="41"/>
      <c r="D136" s="259" t="s">
        <v>180</v>
      </c>
      <c r="E136" s="41"/>
      <c r="F136" s="263" t="s">
        <v>1080</v>
      </c>
      <c r="G136" s="41"/>
      <c r="H136" s="41"/>
      <c r="I136" s="157"/>
      <c r="J136" s="41"/>
      <c r="K136" s="41"/>
      <c r="L136" s="45"/>
      <c r="M136" s="261"/>
      <c r="N136" s="262"/>
      <c r="O136" s="92"/>
      <c r="P136" s="92"/>
      <c r="Q136" s="92"/>
      <c r="R136" s="92"/>
      <c r="S136" s="92"/>
      <c r="T136" s="93"/>
      <c r="U136" s="39"/>
      <c r="V136" s="39"/>
      <c r="W136" s="39"/>
      <c r="X136" s="39"/>
      <c r="Y136" s="39"/>
      <c r="Z136" s="39"/>
      <c r="AA136" s="39"/>
      <c r="AB136" s="39"/>
      <c r="AC136" s="39"/>
      <c r="AD136" s="39"/>
      <c r="AE136" s="39"/>
      <c r="AT136" s="18" t="s">
        <v>180</v>
      </c>
      <c r="AU136" s="18" t="s">
        <v>85</v>
      </c>
    </row>
    <row r="137" s="12" customFormat="1" ht="22.8" customHeight="1">
      <c r="A137" s="12"/>
      <c r="B137" s="230"/>
      <c r="C137" s="231"/>
      <c r="D137" s="232" t="s">
        <v>76</v>
      </c>
      <c r="E137" s="244" t="s">
        <v>727</v>
      </c>
      <c r="F137" s="244" t="s">
        <v>728</v>
      </c>
      <c r="G137" s="231"/>
      <c r="H137" s="231"/>
      <c r="I137" s="234"/>
      <c r="J137" s="245">
        <f>BK137</f>
        <v>0</v>
      </c>
      <c r="K137" s="231"/>
      <c r="L137" s="236"/>
      <c r="M137" s="237"/>
      <c r="N137" s="238"/>
      <c r="O137" s="238"/>
      <c r="P137" s="239">
        <f>SUM(P138:P142)</f>
        <v>0</v>
      </c>
      <c r="Q137" s="238"/>
      <c r="R137" s="239">
        <f>SUM(R138:R142)</f>
        <v>0</v>
      </c>
      <c r="S137" s="238"/>
      <c r="T137" s="240">
        <f>SUM(T138:T142)</f>
        <v>0</v>
      </c>
      <c r="U137" s="12"/>
      <c r="V137" s="12"/>
      <c r="W137" s="12"/>
      <c r="X137" s="12"/>
      <c r="Y137" s="12"/>
      <c r="Z137" s="12"/>
      <c r="AA137" s="12"/>
      <c r="AB137" s="12"/>
      <c r="AC137" s="12"/>
      <c r="AD137" s="12"/>
      <c r="AE137" s="12"/>
      <c r="AR137" s="241" t="s">
        <v>191</v>
      </c>
      <c r="AT137" s="242" t="s">
        <v>76</v>
      </c>
      <c r="AU137" s="242" t="s">
        <v>21</v>
      </c>
      <c r="AY137" s="241" t="s">
        <v>149</v>
      </c>
      <c r="BK137" s="243">
        <f>SUM(BK138:BK142)</f>
        <v>0</v>
      </c>
    </row>
    <row r="138" s="2" customFormat="1" ht="16.5" customHeight="1">
      <c r="A138" s="39"/>
      <c r="B138" s="40"/>
      <c r="C138" s="246" t="s">
        <v>156</v>
      </c>
      <c r="D138" s="246" t="s">
        <v>151</v>
      </c>
      <c r="E138" s="247" t="s">
        <v>729</v>
      </c>
      <c r="F138" s="248" t="s">
        <v>730</v>
      </c>
      <c r="G138" s="249" t="s">
        <v>714</v>
      </c>
      <c r="H138" s="250">
        <v>1</v>
      </c>
      <c r="I138" s="251"/>
      <c r="J138" s="252">
        <f>ROUND(I138*H138,2)</f>
        <v>0</v>
      </c>
      <c r="K138" s="248" t="s">
        <v>155</v>
      </c>
      <c r="L138" s="45"/>
      <c r="M138" s="253" t="s">
        <v>1</v>
      </c>
      <c r="N138" s="254" t="s">
        <v>42</v>
      </c>
      <c r="O138" s="92"/>
      <c r="P138" s="255">
        <f>O138*H138</f>
        <v>0</v>
      </c>
      <c r="Q138" s="255">
        <v>0</v>
      </c>
      <c r="R138" s="255">
        <f>Q138*H138</f>
        <v>0</v>
      </c>
      <c r="S138" s="255">
        <v>0</v>
      </c>
      <c r="T138" s="256">
        <f>S138*H138</f>
        <v>0</v>
      </c>
      <c r="U138" s="39"/>
      <c r="V138" s="39"/>
      <c r="W138" s="39"/>
      <c r="X138" s="39"/>
      <c r="Y138" s="39"/>
      <c r="Z138" s="39"/>
      <c r="AA138" s="39"/>
      <c r="AB138" s="39"/>
      <c r="AC138" s="39"/>
      <c r="AD138" s="39"/>
      <c r="AE138" s="39"/>
      <c r="AR138" s="257" t="s">
        <v>715</v>
      </c>
      <c r="AT138" s="257" t="s">
        <v>151</v>
      </c>
      <c r="AU138" s="257" t="s">
        <v>85</v>
      </c>
      <c r="AY138" s="18" t="s">
        <v>149</v>
      </c>
      <c r="BE138" s="258">
        <f>IF(N138="základní",J138,0)</f>
        <v>0</v>
      </c>
      <c r="BF138" s="258">
        <f>IF(N138="snížená",J138,0)</f>
        <v>0</v>
      </c>
      <c r="BG138" s="258">
        <f>IF(N138="zákl. přenesená",J138,0)</f>
        <v>0</v>
      </c>
      <c r="BH138" s="258">
        <f>IF(N138="sníž. přenesená",J138,0)</f>
        <v>0</v>
      </c>
      <c r="BI138" s="258">
        <f>IF(N138="nulová",J138,0)</f>
        <v>0</v>
      </c>
      <c r="BJ138" s="18" t="s">
        <v>21</v>
      </c>
      <c r="BK138" s="258">
        <f>ROUND(I138*H138,2)</f>
        <v>0</v>
      </c>
      <c r="BL138" s="18" t="s">
        <v>715</v>
      </c>
      <c r="BM138" s="257" t="s">
        <v>1081</v>
      </c>
    </row>
    <row r="139" s="2" customFormat="1">
      <c r="A139" s="39"/>
      <c r="B139" s="40"/>
      <c r="C139" s="41"/>
      <c r="D139" s="259" t="s">
        <v>158</v>
      </c>
      <c r="E139" s="41"/>
      <c r="F139" s="260" t="s">
        <v>730</v>
      </c>
      <c r="G139" s="41"/>
      <c r="H139" s="41"/>
      <c r="I139" s="157"/>
      <c r="J139" s="41"/>
      <c r="K139" s="41"/>
      <c r="L139" s="45"/>
      <c r="M139" s="261"/>
      <c r="N139" s="262"/>
      <c r="O139" s="92"/>
      <c r="P139" s="92"/>
      <c r="Q139" s="92"/>
      <c r="R139" s="92"/>
      <c r="S139" s="92"/>
      <c r="T139" s="93"/>
      <c r="U139" s="39"/>
      <c r="V139" s="39"/>
      <c r="W139" s="39"/>
      <c r="X139" s="39"/>
      <c r="Y139" s="39"/>
      <c r="Z139" s="39"/>
      <c r="AA139" s="39"/>
      <c r="AB139" s="39"/>
      <c r="AC139" s="39"/>
      <c r="AD139" s="39"/>
      <c r="AE139" s="39"/>
      <c r="AT139" s="18" t="s">
        <v>158</v>
      </c>
      <c r="AU139" s="18" t="s">
        <v>85</v>
      </c>
    </row>
    <row r="140" s="2" customFormat="1">
      <c r="A140" s="39"/>
      <c r="B140" s="40"/>
      <c r="C140" s="41"/>
      <c r="D140" s="259" t="s">
        <v>180</v>
      </c>
      <c r="E140" s="41"/>
      <c r="F140" s="263" t="s">
        <v>732</v>
      </c>
      <c r="G140" s="41"/>
      <c r="H140" s="41"/>
      <c r="I140" s="157"/>
      <c r="J140" s="41"/>
      <c r="K140" s="41"/>
      <c r="L140" s="45"/>
      <c r="M140" s="261"/>
      <c r="N140" s="262"/>
      <c r="O140" s="92"/>
      <c r="P140" s="92"/>
      <c r="Q140" s="92"/>
      <c r="R140" s="92"/>
      <c r="S140" s="92"/>
      <c r="T140" s="93"/>
      <c r="U140" s="39"/>
      <c r="V140" s="39"/>
      <c r="W140" s="39"/>
      <c r="X140" s="39"/>
      <c r="Y140" s="39"/>
      <c r="Z140" s="39"/>
      <c r="AA140" s="39"/>
      <c r="AB140" s="39"/>
      <c r="AC140" s="39"/>
      <c r="AD140" s="39"/>
      <c r="AE140" s="39"/>
      <c r="AT140" s="18" t="s">
        <v>180</v>
      </c>
      <c r="AU140" s="18" t="s">
        <v>85</v>
      </c>
    </row>
    <row r="141" s="13" customFormat="1">
      <c r="A141" s="13"/>
      <c r="B141" s="264"/>
      <c r="C141" s="265"/>
      <c r="D141" s="259" t="s">
        <v>162</v>
      </c>
      <c r="E141" s="266" t="s">
        <v>1</v>
      </c>
      <c r="F141" s="267" t="s">
        <v>1082</v>
      </c>
      <c r="G141" s="265"/>
      <c r="H141" s="266" t="s">
        <v>1</v>
      </c>
      <c r="I141" s="268"/>
      <c r="J141" s="265"/>
      <c r="K141" s="265"/>
      <c r="L141" s="269"/>
      <c r="M141" s="270"/>
      <c r="N141" s="271"/>
      <c r="O141" s="271"/>
      <c r="P141" s="271"/>
      <c r="Q141" s="271"/>
      <c r="R141" s="271"/>
      <c r="S141" s="271"/>
      <c r="T141" s="272"/>
      <c r="U141" s="13"/>
      <c r="V141" s="13"/>
      <c r="W141" s="13"/>
      <c r="X141" s="13"/>
      <c r="Y141" s="13"/>
      <c r="Z141" s="13"/>
      <c r="AA141" s="13"/>
      <c r="AB141" s="13"/>
      <c r="AC141" s="13"/>
      <c r="AD141" s="13"/>
      <c r="AE141" s="13"/>
      <c r="AT141" s="273" t="s">
        <v>162</v>
      </c>
      <c r="AU141" s="273" t="s">
        <v>85</v>
      </c>
      <c r="AV141" s="13" t="s">
        <v>21</v>
      </c>
      <c r="AW141" s="13" t="s">
        <v>34</v>
      </c>
      <c r="AX141" s="13" t="s">
        <v>77</v>
      </c>
      <c r="AY141" s="273" t="s">
        <v>149</v>
      </c>
    </row>
    <row r="142" s="14" customFormat="1">
      <c r="A142" s="14"/>
      <c r="B142" s="274"/>
      <c r="C142" s="275"/>
      <c r="D142" s="259" t="s">
        <v>162</v>
      </c>
      <c r="E142" s="276" t="s">
        <v>1</v>
      </c>
      <c r="F142" s="277" t="s">
        <v>21</v>
      </c>
      <c r="G142" s="275"/>
      <c r="H142" s="278">
        <v>1</v>
      </c>
      <c r="I142" s="279"/>
      <c r="J142" s="275"/>
      <c r="K142" s="275"/>
      <c r="L142" s="280"/>
      <c r="M142" s="321"/>
      <c r="N142" s="322"/>
      <c r="O142" s="322"/>
      <c r="P142" s="322"/>
      <c r="Q142" s="322"/>
      <c r="R142" s="322"/>
      <c r="S142" s="322"/>
      <c r="T142" s="323"/>
      <c r="U142" s="14"/>
      <c r="V142" s="14"/>
      <c r="W142" s="14"/>
      <c r="X142" s="14"/>
      <c r="Y142" s="14"/>
      <c r="Z142" s="14"/>
      <c r="AA142" s="14"/>
      <c r="AB142" s="14"/>
      <c r="AC142" s="14"/>
      <c r="AD142" s="14"/>
      <c r="AE142" s="14"/>
      <c r="AT142" s="284" t="s">
        <v>162</v>
      </c>
      <c r="AU142" s="284" t="s">
        <v>85</v>
      </c>
      <c r="AV142" s="14" t="s">
        <v>85</v>
      </c>
      <c r="AW142" s="14" t="s">
        <v>34</v>
      </c>
      <c r="AX142" s="14" t="s">
        <v>21</v>
      </c>
      <c r="AY142" s="284" t="s">
        <v>149</v>
      </c>
    </row>
    <row r="143" s="2" customFormat="1" ht="6.96" customHeight="1">
      <c r="A143" s="39"/>
      <c r="B143" s="67"/>
      <c r="C143" s="68"/>
      <c r="D143" s="68"/>
      <c r="E143" s="68"/>
      <c r="F143" s="68"/>
      <c r="G143" s="68"/>
      <c r="H143" s="68"/>
      <c r="I143" s="194"/>
      <c r="J143" s="68"/>
      <c r="K143" s="68"/>
      <c r="L143" s="45"/>
      <c r="M143" s="39"/>
      <c r="O143" s="39"/>
      <c r="P143" s="39"/>
      <c r="Q143" s="39"/>
      <c r="R143" s="39"/>
      <c r="S143" s="39"/>
      <c r="T143" s="39"/>
      <c r="U143" s="39"/>
      <c r="V143" s="39"/>
      <c r="W143" s="39"/>
      <c r="X143" s="39"/>
      <c r="Y143" s="39"/>
      <c r="Z143" s="39"/>
      <c r="AA143" s="39"/>
      <c r="AB143" s="39"/>
      <c r="AC143" s="39"/>
      <c r="AD143" s="39"/>
      <c r="AE143" s="39"/>
    </row>
  </sheetData>
  <sheetProtection sheet="1" autoFilter="0" formatColumns="0" formatRows="0" objects="1" scenarios="1" spinCount="100000" saltValue="Rg+ifpP5WnfLN4saq56AYiFgaGVXHfh3xTLrqop+OkDDjG+XIEqysS2qBHiLkLsqUxEtp7EsdzajBAdamtHqRg==" hashValue="8ktKQVm2+w+XgMywe3M9smHQV62Utz/xquLaDKJBwZGMNMX6d+S/Ee1bYiIGA6HPW1/kC1Xg/uBD+wMFsavfKA==" algorithmName="SHA-512" password="CC35"/>
  <autoFilter ref="C123:K142"/>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Zlámal Marek, Ing.</dc:creator>
  <cp:lastModifiedBy>Zlámal Marek, Ing.</cp:lastModifiedBy>
  <dcterms:created xsi:type="dcterms:W3CDTF">2020-04-02T13:22:52Z</dcterms:created>
  <dcterms:modified xsi:type="dcterms:W3CDTF">2020-04-02T13:23:03Z</dcterms:modified>
</cp:coreProperties>
</file>